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2"/>
  </bookViews>
  <sheets>
    <sheet name="Συμβατικά ΦΣ" sheetId="1" r:id="rId1"/>
    <sheet name="Νέα ΦΣ" sheetId="2" r:id="rId2"/>
    <sheet name="Αποτελέσματα" sheetId="3" r:id="rId3"/>
    <sheet name="Υπολογισμοί" sheetId="4" state="hidden" r:id="rId4"/>
    <sheet name="Βοήθεια" sheetId="5" r:id="rId5"/>
  </sheets>
  <externalReferences>
    <externalReference r:id="rId6"/>
  </externalReferences>
  <definedNames>
    <definedName name="fs_led">[1]Βοήθεια!$B$39:$B$74</definedName>
    <definedName name="fs_non_led">[1]Βοήθεια!$A$16:$A$30</definedName>
    <definedName name="min_luminary_efficacy">'[1]Γενικά Δεδομένα'!$I$26</definedName>
  </definedNames>
  <calcPr calcId="145621"/>
</workbook>
</file>

<file path=xl/calcChain.xml><?xml version="1.0" encoding="utf-8"?>
<calcChain xmlns="http://schemas.openxmlformats.org/spreadsheetml/2006/main">
  <c r="B5" i="4" l="1"/>
  <c r="C5" i="4" s="1"/>
  <c r="F5" i="4"/>
  <c r="B6" i="4"/>
  <c r="C6" i="4"/>
  <c r="D6" i="4"/>
  <c r="E6" i="4"/>
  <c r="F6" i="4"/>
  <c r="G6" i="4"/>
  <c r="H6" i="4"/>
  <c r="B7" i="4"/>
  <c r="D7" i="4" s="1"/>
  <c r="F7" i="4"/>
  <c r="B8" i="4"/>
  <c r="E8" i="4" s="1"/>
  <c r="F8" i="4"/>
  <c r="G8" i="4"/>
  <c r="B9" i="4"/>
  <c r="E9" i="4" s="1"/>
  <c r="C9" i="4"/>
  <c r="D9" i="4"/>
  <c r="F9" i="4"/>
  <c r="G9" i="4"/>
  <c r="H9" i="4"/>
  <c r="B10" i="4"/>
  <c r="C10" i="4"/>
  <c r="D10" i="4"/>
  <c r="E10" i="4"/>
  <c r="F10" i="4"/>
  <c r="G10" i="4"/>
  <c r="H10" i="4"/>
  <c r="B11" i="4"/>
  <c r="D11" i="4" s="1"/>
  <c r="E11" i="4"/>
  <c r="F11" i="4"/>
  <c r="B12" i="4"/>
  <c r="E12" i="4" s="1"/>
  <c r="F12" i="4"/>
  <c r="G12" i="4"/>
  <c r="B13" i="4"/>
  <c r="F13" i="4" s="1"/>
  <c r="C13" i="4"/>
  <c r="D13" i="4"/>
  <c r="G13" i="4"/>
  <c r="H13" i="4"/>
  <c r="B14" i="4"/>
  <c r="C14" i="4"/>
  <c r="D14" i="4"/>
  <c r="E14" i="4"/>
  <c r="F14" i="4"/>
  <c r="G14" i="4"/>
  <c r="H14" i="4"/>
  <c r="B15" i="4"/>
  <c r="D15" i="4" s="1"/>
  <c r="L5" i="2"/>
  <c r="L6" i="2"/>
  <c r="L7" i="2"/>
  <c r="L8" i="2"/>
  <c r="L9" i="2"/>
  <c r="L10" i="2"/>
  <c r="L11" i="2"/>
  <c r="L12" i="2"/>
  <c r="L13" i="2"/>
  <c r="L14" i="2"/>
  <c r="L15" i="2"/>
  <c r="I5" i="2"/>
  <c r="I6" i="2"/>
  <c r="I7" i="2"/>
  <c r="I8" i="2"/>
  <c r="I9" i="2"/>
  <c r="I10" i="2"/>
  <c r="I11" i="2"/>
  <c r="I12" i="2"/>
  <c r="I13" i="2"/>
  <c r="I14" i="2"/>
  <c r="I15" i="2"/>
  <c r="B5" i="2"/>
  <c r="C5" i="2"/>
  <c r="B6" i="2"/>
  <c r="C6" i="2" s="1"/>
  <c r="B7" i="2"/>
  <c r="C7" i="2"/>
  <c r="B8" i="2"/>
  <c r="C8" i="2" s="1"/>
  <c r="B9" i="2"/>
  <c r="C9" i="2"/>
  <c r="B10" i="2"/>
  <c r="C10" i="2" s="1"/>
  <c r="B11" i="2"/>
  <c r="C11" i="2"/>
  <c r="B12" i="2"/>
  <c r="C12" i="2" s="1"/>
  <c r="B13" i="2"/>
  <c r="C13" i="2"/>
  <c r="B14" i="2"/>
  <c r="C14" i="2" s="1"/>
  <c r="B15" i="2"/>
  <c r="C15" i="2"/>
  <c r="B4" i="1"/>
  <c r="B5" i="1"/>
  <c r="L5" i="1" s="1"/>
  <c r="B6" i="1"/>
  <c r="B7" i="1"/>
  <c r="L7" i="1" s="1"/>
  <c r="B8" i="1"/>
  <c r="L8" i="1" s="1"/>
  <c r="B9" i="1"/>
  <c r="L9" i="1" s="1"/>
  <c r="B10" i="1"/>
  <c r="B11" i="1"/>
  <c r="B12" i="1"/>
  <c r="L12" i="1" s="1"/>
  <c r="B13" i="1"/>
  <c r="L13" i="1" s="1"/>
  <c r="B14" i="1"/>
  <c r="B15" i="1"/>
  <c r="H11" i="4" l="1"/>
  <c r="G15" i="4"/>
  <c r="C15" i="4"/>
  <c r="E13" i="4"/>
  <c r="H12" i="4"/>
  <c r="D12" i="4"/>
  <c r="G11" i="4"/>
  <c r="C11" i="4"/>
  <c r="H8" i="4"/>
  <c r="D8" i="4"/>
  <c r="G7" i="4"/>
  <c r="C7" i="4"/>
  <c r="E5" i="4"/>
  <c r="F15" i="4"/>
  <c r="C12" i="4"/>
  <c r="C8" i="4"/>
  <c r="H5" i="4"/>
  <c r="D5" i="4"/>
  <c r="E15" i="4"/>
  <c r="E7" i="4"/>
  <c r="G5" i="4"/>
  <c r="H15" i="4"/>
  <c r="H7" i="4"/>
  <c r="L15" i="1"/>
  <c r="L11" i="1"/>
  <c r="L14" i="1"/>
  <c r="L10" i="1"/>
  <c r="L6" i="1"/>
  <c r="B4" i="2"/>
  <c r="L4" i="2" l="1"/>
  <c r="H5" i="3" l="1"/>
  <c r="L4" i="1" l="1"/>
  <c r="B4" i="4" l="1"/>
  <c r="G4" i="4" l="1"/>
  <c r="D4" i="4"/>
  <c r="E4" i="4"/>
  <c r="I4" i="2"/>
  <c r="F4" i="4" s="1"/>
  <c r="H4" i="4" s="1"/>
  <c r="C4" i="2"/>
  <c r="H10" i="3" l="1"/>
  <c r="H12" i="3"/>
  <c r="H7" i="3"/>
  <c r="H6" i="3"/>
  <c r="H11" i="3"/>
  <c r="C4" i="4"/>
  <c r="D20" i="3" l="1"/>
  <c r="F20" i="3"/>
  <c r="H15" i="3"/>
  <c r="H16" i="3"/>
  <c r="H20" i="3" l="1"/>
  <c r="I22" i="3" l="1"/>
</calcChain>
</file>

<file path=xl/comments1.xml><?xml version="1.0" encoding="utf-8"?>
<comments xmlns="http://schemas.openxmlformats.org/spreadsheetml/2006/main">
  <authors>
    <author>Συντάκτης</author>
    <author>Κονδύλη, Ιουλία</author>
  </authors>
  <commentList>
    <comment ref="C3" authorId="0">
      <text>
        <r>
          <rPr>
            <sz val="9"/>
            <color indexed="81"/>
            <rFont val="Tahoma"/>
            <family val="2"/>
            <charset val="161"/>
          </rPr>
          <t xml:space="preserve">
Επιλέγεται από αναδυόμενη λίστα την περιγραφή της υφιστάμενης τεχνολογίας Φωτιστικών Σωμάτων και Λαμπτήρων που πρόκειται να αντικατασταθούν. 
Η Λίστα μπορεί να επικαιροποιηθεί στο φύλλο εργασίας "Βοήθεια" (Πίνακας 1).</t>
        </r>
      </text>
    </comment>
    <comment ref="G3" authorId="1">
      <text>
        <r>
          <rPr>
            <sz val="9"/>
            <color indexed="81"/>
            <rFont val="Tahoma"/>
            <family val="2"/>
            <charset val="161"/>
          </rPr>
          <t xml:space="preserve">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αποτελεσμάτων. </t>
        </r>
      </text>
    </comment>
    <comment ref="H3" authorId="0">
      <text>
        <r>
          <rPr>
            <sz val="9"/>
            <color indexed="81"/>
            <rFont val="Tahoma"/>
            <family val="2"/>
            <charset val="161"/>
          </rPr>
          <t xml:space="preserve">
Αριθμός συμβατικών φωτιστικών σωμάτων προς αντικατάσταση.</t>
        </r>
      </text>
    </comment>
    <comment ref="I3" authorId="0">
      <text>
        <r>
          <rPr>
            <sz val="9"/>
            <color indexed="81"/>
            <rFont val="Tahoma"/>
            <family val="2"/>
            <charset val="161"/>
          </rPr>
          <t xml:space="preserve">
Ισχύς Συμβατικού Λαμπτήρα (W/μονάδα).</t>
        </r>
      </text>
    </comment>
    <comment ref="J3" authorId="0">
      <text>
        <r>
          <rPr>
            <sz val="9"/>
            <color indexed="81"/>
            <rFont val="Tahoma"/>
            <family val="2"/>
            <charset val="161"/>
          </rPr>
          <t xml:space="preserve">
Ισχύς Συμβατικού Συστήματος Λαμπτήρα (W/μονάδα).
Περιλαμβάνει την Ισχύ του Φωτιστικού Σώματος και των συστημάτων οδήγησης.</t>
        </r>
      </text>
    </comment>
  </commentList>
</comments>
</file>

<file path=xl/comments2.xml><?xml version="1.0" encoding="utf-8"?>
<comments xmlns="http://schemas.openxmlformats.org/spreadsheetml/2006/main">
  <authors>
    <author>Συντάκτης</author>
    <author>Κονδύλη, Ιουλία</author>
  </authors>
  <commentList>
    <comment ref="D3" authorId="0">
      <text>
        <r>
          <rPr>
            <sz val="9"/>
            <color indexed="81"/>
            <rFont val="Tahoma"/>
            <family val="2"/>
            <charset val="161"/>
          </rPr>
          <t xml:space="preserve">
Επιλέγεται από αναδυόμενη λίστα, την περιγραφή της Νέας Τεχνολογίας Φωτιστικών Σωμάτων και Λαμπτήρων που πρόκειται να αντικαταστήσουν τα αντίστοιχα Συμβατικά.
Η Λίστα μπορεί να επικαιροποιηθεί στο φύλλο εργασίας "Βοήθεια" (Πίνακας 2).</t>
        </r>
      </text>
    </comment>
    <comment ref="H3" authorId="1">
      <text>
        <r>
          <rPr>
            <sz val="9"/>
            <color indexed="81"/>
            <rFont val="Tahoma"/>
            <family val="2"/>
            <charset val="161"/>
          </rPr>
          <t xml:space="preserve">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αποτελεσμάτων. </t>
        </r>
      </text>
    </comment>
    <comment ref="I3" authorId="0">
      <text>
        <r>
          <rPr>
            <sz val="9"/>
            <color indexed="81"/>
            <rFont val="Tahoma"/>
            <family val="2"/>
            <charset val="161"/>
          </rPr>
          <t xml:space="preserve">
Αριθμός σύγχρονων φωτιστικών σωμάτων υπό προμήθεια.
Όσα και τα συμβατικά προς αντικατάσταση φωτιστικά σώματα.</t>
        </r>
      </text>
    </comment>
    <comment ref="K3" authorId="0">
      <text>
        <r>
          <rPr>
            <sz val="9"/>
            <color indexed="81"/>
            <rFont val="Tahoma"/>
            <family val="2"/>
            <charset val="161"/>
          </rPr>
          <t xml:space="preserve">
Καταχωρείται η αντίστοιχη τιμή βάσει της μετατροπής των Watt σε Lumens </t>
        </r>
      </text>
    </comment>
    <comment ref="L3" authorId="0">
      <text>
        <r>
          <rPr>
            <sz val="9"/>
            <color indexed="81"/>
            <rFont val="Tahoma"/>
            <family val="2"/>
            <charset val="161"/>
          </rPr>
          <t xml:space="preserve">
Ισχύς Σύγχρονου Συστήματος Φωτιστικών Σωμάτων (W/μονάδα)
Περιλαμβάνει την Ισχύ του Φωτιστικού Σώματος και των συστημάτων οδήγησης.
Υπολογίζεται ως γινόμενο της ενεργειακής απόδοσης με τα lumen του φωστιστικού</t>
        </r>
      </text>
    </comment>
    <comment ref="M3" authorId="0">
      <text>
        <r>
          <rPr>
            <b/>
            <sz val="9"/>
            <color indexed="81"/>
            <rFont val="Tahoma"/>
            <family val="2"/>
            <charset val="161"/>
          </rPr>
          <t xml:space="preserve">
</t>
        </r>
        <r>
          <rPr>
            <sz val="9"/>
            <color indexed="81"/>
            <rFont val="Tahoma"/>
            <family val="2"/>
            <charset val="161"/>
          </rPr>
          <t>Για τα συγκεκριμένα Φωτιστικά Σώματα επιλέγεται αν ελέγχεται ή όχι η έντασή τους.
Σημειώνεται ότι σε περίπτωση που στον ίδιο τύπο Φωτιστικών Σωμάτων λειτουργούν κάποια από αυτά με dimming και κάποια άλλα χωρίς, τότε καταχωρούνται σε δύο διαφορετικές γραμμές.</t>
        </r>
      </text>
    </comment>
  </commentList>
</comments>
</file>

<file path=xl/comments3.xml><?xml version="1.0" encoding="utf-8"?>
<comments xmlns="http://schemas.openxmlformats.org/spreadsheetml/2006/main">
  <authors>
    <author>Συντάκτης</author>
  </authors>
  <commentList>
    <comment ref="E3" authorId="0">
      <text>
        <r>
          <rPr>
            <sz val="9"/>
            <color indexed="81"/>
            <rFont val="Tahoma"/>
            <family val="2"/>
            <charset val="161"/>
          </rPr>
          <t xml:space="preserve">
Υποσύνολο Ισχύος Συμβατικού Συστήματος (Watt)
Συμπεριλαμβάνονται τα Φωτιστικά Σώματα που δεν είναι σε λειτουργία.</t>
        </r>
      </text>
    </comment>
    <comment ref="F3" authorId="0">
      <text>
        <r>
          <rPr>
            <sz val="9"/>
            <color indexed="81"/>
            <rFont val="Tahoma"/>
            <family val="2"/>
            <charset val="161"/>
          </rPr>
          <t xml:space="preserve">
Υποσύνολο Ισχύος Σύγχρονου Συστήματος (Watt)</t>
        </r>
      </text>
    </comment>
    <comment ref="G3" authorId="0">
      <text>
        <r>
          <rPr>
            <sz val="9"/>
            <color indexed="81"/>
            <rFont val="Tahoma"/>
            <family val="2"/>
            <charset val="161"/>
          </rPr>
          <t xml:space="preserve">
Κατανάλωση Ηλεκτρικής Ενέργειας Συμβατικών Φωτιστικών Σωμάτων (kWh/Έτος)
Λαμβάνεται υπόψη η κατανάλωση των Φωτιστικών Σωμάτων που είναι σε λειτουργία.</t>
        </r>
      </text>
    </comment>
    <comment ref="H3" authorId="0">
      <text>
        <r>
          <rPr>
            <sz val="9"/>
            <color indexed="81"/>
            <rFont val="Tahoma"/>
            <family val="2"/>
            <charset val="161"/>
          </rPr>
          <t xml:space="preserve">
Κατανάλωση Ηλεκτρικής Ενέργειας Σύγχρονων Φωτιστικών Σωμάτων (kWh/Έτος).
</t>
        </r>
      </text>
    </comment>
  </commentList>
</comments>
</file>

<file path=xl/sharedStrings.xml><?xml version="1.0" encoding="utf-8"?>
<sst xmlns="http://schemas.openxmlformats.org/spreadsheetml/2006/main" count="124" uniqueCount="82">
  <si>
    <t>Α/Α</t>
  </si>
  <si>
    <t>Υφιστάμενη τεχνολογία Φ/Σ &amp; Λαμπτήρων</t>
  </si>
  <si>
    <t>Συντομο-γραφία</t>
  </si>
  <si>
    <t>Τεμάχια</t>
  </si>
  <si>
    <t>Ισχύς Λαμπτήρα</t>
  </si>
  <si>
    <t>Φωτιστικά σώματα οδοφωτισμού τύπου βραχίονα με λαμπτήρα νατρίου χαμηλής πίεσης (NaLP)</t>
  </si>
  <si>
    <t>Συμβατική τεχνολογία</t>
  </si>
  <si>
    <t>Νέος είδος τεχνολογίας Φ/Σ &amp; Λαμπτήρων</t>
  </si>
  <si>
    <t>Τεμάχια για αποθήκευση</t>
  </si>
  <si>
    <t>Μέγιστη αποδεκτή Ισχύς Συστήματος</t>
  </si>
  <si>
    <t>Dimming</t>
  </si>
  <si>
    <t>LED Ισχύος 25−50 W, χωρίς βραχίονα</t>
  </si>
  <si>
    <t>ΑΠΟΤΕΛΕΣΜΑΤΑ</t>
  </si>
  <si>
    <t xml:space="preserve">Αριθμός Φωτιστικών Σωμάτων </t>
  </si>
  <si>
    <t>Εγκατεστημένη Ισχύς Φωτιστικών Σωμάτων  (kW)</t>
  </si>
  <si>
    <t>Κατανάλωση Ηλεκτρικής Ενέργειας (kWh/Έτος)</t>
  </si>
  <si>
    <t>Μείωση Εγκατεστημένης Ισχύος (kW)</t>
  </si>
  <si>
    <t>Ετήσια Εξοικονόμηση Ηλεκτρικής Ενέργειας από την αντικατάσταση των φωτιστικών σωμάτων (kWh/Έτος)</t>
  </si>
  <si>
    <t>Ρύποι</t>
  </si>
  <si>
    <t>Συμβατικό Σύστημα</t>
  </si>
  <si>
    <t>Νέο Σύστημα</t>
  </si>
  <si>
    <t>Όφελος</t>
  </si>
  <si>
    <t>Ποστοστό Μείωσης Εκλυόμενοι Ρύποι:</t>
  </si>
  <si>
    <t>ΥΠΟΛΟΓΙΣΜΟΙ ΓΙΑ ΦΩΤΙΣΤΙΚΑ ΣΩΜΑΤΑ ΚΑΙ ΒΡΑΧΙΟΝΕΣ</t>
  </si>
  <si>
    <t>Από</t>
  </si>
  <si>
    <t>Σε</t>
  </si>
  <si>
    <t>ΣΥΜΒΑΤΙΚΑ ΦΩΤΙΣΤΙΚΑ ΣΩΜΑΤΑ</t>
  </si>
  <si>
    <t>ΣΥΓΧΡΟΝΑ ΦΩΤΙΣΤΙΚΑ ΣΩΜΑΤΑ</t>
  </si>
  <si>
    <t>ΠΕΡΙΒΑΛΛΟΝΤΙΚΟ ΟΦΕΛΟΣ (Τόνοι/ kWh)</t>
  </si>
  <si>
    <r>
      <t xml:space="preserve">Εκλυόμενοι ρύποι ανά μονάδα ενέργειας  </t>
    </r>
    <r>
      <rPr>
        <sz val="11"/>
        <rFont val="Calibri"/>
        <family val="2"/>
        <charset val="161"/>
        <scheme val="minor"/>
      </rPr>
      <t>(gr CO</t>
    </r>
    <r>
      <rPr>
        <vertAlign val="subscript"/>
        <sz val="11"/>
        <rFont val="Calibri"/>
        <family val="2"/>
        <charset val="161"/>
        <scheme val="minor"/>
      </rPr>
      <t>2</t>
    </r>
    <r>
      <rPr>
        <sz val="11"/>
        <rFont val="Calibri"/>
        <family val="2"/>
        <charset val="161"/>
        <scheme val="minor"/>
      </rPr>
      <t>/kWh)</t>
    </r>
  </si>
  <si>
    <t>Σύμφωνα με το ΦΕΚ 407/Β/2010.</t>
  </si>
  <si>
    <t xml:space="preserve">ΕΚΠΟΜΠΕΣ ΡΥΠΩΝ ΠΑΡΑΓΩΓΗΣ ΗΛΕΚΤΡΙΚΗΣ ΕΝΕΡΓΕΙΑΣ </t>
  </si>
  <si>
    <t>Ώρες Λειτουργίας Φωτιστικών Σωμάτων και Λαμπτήρων ανά 24ωρο:</t>
  </si>
  <si>
    <t>Μέσος καθαρός χρόνος λειτουργίας Φωτιστικών Σωμάτων ανά 24ωρο.(Σταθερή τιμή)</t>
  </si>
  <si>
    <t>ΣΥΜΒΑΤΙΚΗ ΤΕΧΝΟΛΟΓΙΑ ΠΡΟΣ ΑΝΤΙΚΑΤΑΣΤΑΣΗ - ΠΟΣΟΤΙΚΑ ΔΕΔΟΜΕΝΑ ΓΙΑ ΤΗΝ ΥΦΙΣΤΑΜΕΝΗ ΚΑΤΑΣΤΑΣΗ</t>
  </si>
  <si>
    <t>Ισχύς Συμβατικού Συστήματος</t>
  </si>
  <si>
    <t>Ισχύς Νέου Συστήματος</t>
  </si>
  <si>
    <t>Κατανάλωση  Συμβατικού Συστήματος</t>
  </si>
  <si>
    <t>Κατανάλωση Νέου Συστήματος</t>
  </si>
  <si>
    <t>Τεμάχια εκτός λειτουργία</t>
  </si>
  <si>
    <t>Τεμάχια σε λειτουργία</t>
  </si>
  <si>
    <t>Ελάχιστη ενεργειακή απόδοση φωτιστικού (lm/w)</t>
  </si>
  <si>
    <t xml:space="preserve"> (Σταθερή τιμή)</t>
  </si>
  <si>
    <t>Τα κελιά εισαγωγής δεδομένων έχουν χρώμα μπλε.</t>
  </si>
  <si>
    <t>Κελί Εισαγωγής Δεδομένων</t>
  </si>
  <si>
    <r>
      <rPr>
        <b/>
        <sz val="9"/>
        <color theme="1"/>
        <rFont val="Calibri"/>
        <family val="2"/>
        <charset val="161"/>
        <scheme val="minor"/>
      </rPr>
      <t xml:space="preserve">Πίνακας 1* 
</t>
    </r>
    <r>
      <rPr>
        <sz val="9"/>
        <color theme="1"/>
        <rFont val="Calibri"/>
        <family val="2"/>
        <charset val="161"/>
        <scheme val="minor"/>
      </rPr>
      <t>Φωτιστικά σώματα οδοφωτισμού τύπου βραχίονα Συμβατικής Τεχνολογίας</t>
    </r>
  </si>
  <si>
    <t>*O Πίνακας συστήνεται να συμπληρώνεται ΠΡΙΝ τη συμπλήρωση του Φύλλου "Συμβατικά ΦΣ"</t>
  </si>
  <si>
    <t xml:space="preserve"> Συνοπτική περιγραφή</t>
  </si>
  <si>
    <t>Φωτιστικά σώματα οδοφωτισμού τύπου βραχίονα με λαμπτήρα νατρίου υψηλής πίεσης (NaHP)</t>
  </si>
  <si>
    <t>Φωτιστικά σώματα οδοφωτισμού τύπου βραχίονα με λαμπτήρα μαγνητικής επαγωγής</t>
  </si>
  <si>
    <t xml:space="preserve">Φωτιστικό Σώμα Οδοφωτισμού με λαμπτήρα μεταλλικών αλογονιδίων </t>
  </si>
  <si>
    <t>Φωτιστικό Σώμα Οδοφωτισμού με λαμπτήρα ατμών υδραργύρου</t>
  </si>
  <si>
    <r>
      <rPr>
        <b/>
        <sz val="9"/>
        <color theme="1"/>
        <rFont val="Calibri"/>
        <family val="2"/>
        <charset val="161"/>
        <scheme val="minor"/>
      </rPr>
      <t>Πίνακας 2**</t>
    </r>
    <r>
      <rPr>
        <sz val="9"/>
        <color theme="1"/>
        <rFont val="Calibri"/>
        <family val="2"/>
        <charset val="161"/>
        <scheme val="minor"/>
      </rPr>
      <t xml:space="preserve">
60.10.40. Φωτιστικά σώματα οδοφωτισμού τύπου βραχίονα με φωτεινές πηγές τεχνολογίας διόδων φωτοεκπομπής (LED) - Σύμφωνα με το ΦΕΚ 3347/2014 &amp; 1088/2015</t>
    </r>
  </si>
  <si>
    <t>**O Πίνακας συμπληρώνεται ΠΡΙΝ τη συμπλήρωση του Φύλλου "Νέα ΦΣ"</t>
  </si>
  <si>
    <t>Α.Τ. (Αριθμός Τιμολογίου)</t>
  </si>
  <si>
    <t>Άρθρο Αναθεώρησης</t>
  </si>
  <si>
    <t>60.10.40.01</t>
  </si>
  <si>
    <t xml:space="preserve"> ΗΛΜ−103</t>
  </si>
  <si>
    <t>60.10.40.03</t>
  </si>
  <si>
    <t>LED Ισχύος 50−80 W, χωρίς βραχίονα</t>
  </si>
  <si>
    <t>60.10.40.05</t>
  </si>
  <si>
    <t>LED Ισχύος 80−110 W, χωρίς βραχίονα</t>
  </si>
  <si>
    <t>60.10.40.07</t>
  </si>
  <si>
    <t>LED Ισχύος 110−150 W, χωρίς βραχίονα</t>
  </si>
  <si>
    <t>60.10.40.07Ν</t>
  </si>
  <si>
    <t>LED Ισχύος 150−200 W, χωρίς βραχίονα</t>
  </si>
  <si>
    <t>60.10.40.09</t>
  </si>
  <si>
    <t>LED Ισχύος &gt;200 W, χωρίς βραχίονα</t>
  </si>
  <si>
    <t>Άλλο</t>
  </si>
  <si>
    <t>ΕΞΟΙΚΟΝΟΜΗΣΗ ΕΝΕΡΓΕΙΑΣ</t>
  </si>
  <si>
    <r>
      <t>CO</t>
    </r>
    <r>
      <rPr>
        <b/>
        <vertAlign val="subscript"/>
        <sz val="11"/>
        <color rgb="FF002060"/>
        <rFont val="Calibri"/>
        <family val="2"/>
        <charset val="161"/>
        <scheme val="minor"/>
      </rPr>
      <t>2</t>
    </r>
  </si>
  <si>
    <t>ΛΕΙΤΟΥΡΓΙΑ ΦΩΤΙΣΤΙΚΩΝ</t>
  </si>
  <si>
    <t>Ο χρήστης δεν εισάγει καμία τιμή. Ο Πίνακας συμπληρώνονται αυτόματα.</t>
  </si>
  <si>
    <t>Παραδοχές</t>
  </si>
  <si>
    <t>Για τη μετατροπή των Watts σε Lumens γίνεται χρήση της ιστοσελίδας https://www.rapidtables.com/calc/light/watt-to-lumen-calculator.html</t>
  </si>
  <si>
    <t>Lumen φωτιστικού*</t>
  </si>
  <si>
    <t>*Για τη μετατροπή των Watts σε Lumens γίνεται χρήση της ιστοσελίδας https://www.rapidtables.com/calc/light/watt-to-lumen-calculator.html</t>
  </si>
  <si>
    <t>ΝΕΑ ΤΕΧΝΟΛΟΓΙΑ ΠΡΟΣ ΕΦΑΡΜΟΓΗ - ΠΟΣΟΤΙΚΑ ΔΕΔΟΜΕΝΑ</t>
  </si>
  <si>
    <t>Ισχύς Συστήματος*</t>
  </si>
  <si>
    <t>* Αν πρόκειται για αντικατάσταση συμβατικών λαμπτήρων η ισχύς του συστήματος δεν μεταβάλλεται. Δηλαδή Ισχύς Λαμπτήρα = Ισχύς Συστήματος</t>
  </si>
  <si>
    <t>* Αν πρόκειται για αντικατάσταση και των συμβατικών λαμπτήρων και των φωτιστικών σωμάτων, τότε Ισχύς Συστήματος = Ισχύ Λαμπτήρα * 1,15</t>
  </si>
  <si>
    <t>ΕΛΑΧΙΣΤΗ ΕΝΕΡΓΕΙΑΚΗ ΑΠΟΔΟΣΗ ΦΩΤΙΣΤΙΚΩΝ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</si>
</sst>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  <font>
      <b/>
      <sz val="10"/>
      <color indexed="18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vertAlign val="subscript"/>
      <sz val="11"/>
      <name val="Calibri"/>
      <family val="2"/>
      <charset val="161"/>
      <scheme val="minor"/>
    </font>
    <font>
      <sz val="11"/>
      <name val="Calibri"/>
      <family val="2"/>
      <scheme val="minor"/>
    </font>
    <font>
      <i/>
      <sz val="9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10"/>
      <color rgb="FF002060"/>
      <name val="Calibri"/>
      <family val="2"/>
      <charset val="161"/>
      <scheme val="minor"/>
    </font>
    <font>
      <sz val="11"/>
      <color rgb="FF002060"/>
      <name val="Calibri"/>
      <family val="2"/>
      <charset val="161"/>
      <scheme val="minor"/>
    </font>
    <font>
      <b/>
      <sz val="10"/>
      <color rgb="FF002060"/>
      <name val="Calibri"/>
      <family val="2"/>
      <charset val="161"/>
      <scheme val="minor"/>
    </font>
    <font>
      <b/>
      <vertAlign val="subscript"/>
      <sz val="11"/>
      <color rgb="FF002060"/>
      <name val="Calibri"/>
      <family val="2"/>
      <charset val="161"/>
      <scheme val="minor"/>
    </font>
    <font>
      <sz val="9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9"/>
      <color rgb="FFFF0000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B4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1" xfId="0" applyBorder="1" applyProtection="1"/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wrapText="1"/>
    </xf>
    <xf numFmtId="0" fontId="0" fillId="0" borderId="0" xfId="0" applyProtection="1"/>
    <xf numFmtId="0" fontId="3" fillId="0" borderId="2" xfId="0" applyFont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3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textRotation="9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4" fontId="3" fillId="5" borderId="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0" fillId="0" borderId="3" xfId="0" applyFont="1" applyBorder="1" applyProtection="1"/>
    <xf numFmtId="3" fontId="0" fillId="0" borderId="0" xfId="0" applyNumberFormat="1"/>
    <xf numFmtId="2" fontId="0" fillId="0" borderId="3" xfId="0" applyNumberFormat="1" applyFill="1" applyBorder="1" applyAlignment="1" applyProtection="1">
      <alignment horizontal="right" vertical="center"/>
    </xf>
    <xf numFmtId="0" fontId="0" fillId="0" borderId="0" xfId="0" applyBorder="1"/>
    <xf numFmtId="4" fontId="0" fillId="0" borderId="0" xfId="0" quotePrefix="1" applyNumberFormat="1"/>
    <xf numFmtId="0" fontId="13" fillId="0" borderId="0" xfId="0" applyFont="1"/>
    <xf numFmtId="0" fontId="12" fillId="3" borderId="3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 applyProtection="1">
      <alignment horizontal="left" vertical="center" wrapText="1"/>
      <protection locked="0"/>
    </xf>
    <xf numFmtId="0" fontId="13" fillId="3" borderId="11" xfId="0" applyFont="1" applyFill="1" applyBorder="1" applyAlignment="1" applyProtection="1">
      <alignment horizontal="left" vertical="center" wrapText="1"/>
      <protection locked="0"/>
    </xf>
    <xf numFmtId="0" fontId="13" fillId="2" borderId="2" xfId="0" applyFont="1" applyFill="1" applyBorder="1" applyAlignment="1">
      <alignment wrapText="1"/>
    </xf>
    <xf numFmtId="0" fontId="13" fillId="2" borderId="3" xfId="0" applyFont="1" applyFill="1" applyBorder="1"/>
    <xf numFmtId="0" fontId="13" fillId="0" borderId="0" xfId="0" applyFont="1" applyBorder="1"/>
    <xf numFmtId="0" fontId="13" fillId="0" borderId="16" xfId="0" applyFont="1" applyBorder="1"/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2" xfId="0" applyFont="1" applyBorder="1" applyAlignment="1">
      <alignment horizontal="left" vertical="center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3" fillId="0" borderId="3" xfId="0" applyFont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13" fillId="0" borderId="11" xfId="0" applyFont="1" applyBorder="1" applyAlignment="1">
      <alignment horizontal="left" vertical="center"/>
    </xf>
    <xf numFmtId="0" fontId="13" fillId="3" borderId="12" xfId="0" applyFont="1" applyFill="1" applyBorder="1" applyAlignment="1" applyProtection="1">
      <alignment horizontal="left" vertical="center"/>
      <protection locked="0"/>
    </xf>
    <xf numFmtId="0" fontId="13" fillId="0" borderId="12" xfId="0" applyFont="1" applyBorder="1" applyAlignment="1">
      <alignment horizontal="left" vertical="center"/>
    </xf>
    <xf numFmtId="0" fontId="13" fillId="0" borderId="17" xfId="0" applyFont="1" applyBorder="1"/>
    <xf numFmtId="0" fontId="13" fillId="0" borderId="0" xfId="0" applyFont="1" applyFill="1"/>
    <xf numFmtId="0" fontId="2" fillId="2" borderId="4" xfId="0" applyFont="1" applyFill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  <protection locked="0"/>
    </xf>
    <xf numFmtId="3" fontId="3" fillId="3" borderId="12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3" xfId="0" applyNumberFormat="1" applyFont="1" applyBorder="1" applyAlignment="1" applyProtection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right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  <protection locked="0"/>
    </xf>
    <xf numFmtId="3" fontId="3" fillId="0" borderId="12" xfId="0" applyNumberFormat="1" applyFont="1" applyFill="1" applyBorder="1" applyAlignment="1" applyProtection="1">
      <alignment horizontal="right" vertical="center" wrapText="1"/>
    </xf>
    <xf numFmtId="4" fontId="3" fillId="5" borderId="12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13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21" fillId="0" borderId="0" xfId="0" applyFont="1"/>
    <xf numFmtId="10" fontId="15" fillId="0" borderId="4" xfId="1" applyNumberFormat="1" applyFont="1" applyFill="1" applyBorder="1" applyAlignment="1" applyProtection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13" xfId="0" applyNumberFormat="1" applyFont="1" applyBorder="1" applyAlignment="1">
      <alignment horizontal="right" vertical="center" wrapText="1"/>
    </xf>
    <xf numFmtId="0" fontId="22" fillId="0" borderId="0" xfId="0" applyFont="1"/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12" xfId="0" applyFont="1" applyFill="1" applyBorder="1" applyAlignment="1" applyProtection="1">
      <alignment horizontal="left" vertical="center" wrapText="1"/>
      <protection locked="0"/>
    </xf>
    <xf numFmtId="0" fontId="5" fillId="4" borderId="5" xfId="0" applyFont="1" applyFill="1" applyBorder="1" applyAlignment="1" applyProtection="1">
      <alignment horizontal="left" vertical="top"/>
    </xf>
    <xf numFmtId="0" fontId="5" fillId="4" borderId="6" xfId="0" applyFont="1" applyFill="1" applyBorder="1" applyAlignment="1" applyProtection="1">
      <alignment horizontal="left" vertical="top"/>
    </xf>
    <xf numFmtId="0" fontId="5" fillId="4" borderId="7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3" fillId="5" borderId="12" xfId="0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 applyProtection="1">
      <alignment horizontal="left" vertical="top"/>
    </xf>
    <xf numFmtId="3" fontId="16" fillId="0" borderId="3" xfId="0" applyNumberFormat="1" applyFont="1" applyBorder="1" applyAlignment="1" applyProtection="1">
      <alignment horizontal="right" vertical="center"/>
    </xf>
    <xf numFmtId="3" fontId="16" fillId="0" borderId="4" xfId="0" applyNumberFormat="1" applyFont="1" applyBorder="1" applyAlignment="1" applyProtection="1">
      <alignment horizontal="right" vertical="center"/>
    </xf>
    <xf numFmtId="0" fontId="16" fillId="0" borderId="2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/>
    </xf>
    <xf numFmtId="0" fontId="16" fillId="0" borderId="4" xfId="0" applyFont="1" applyBorder="1" applyAlignment="1" applyProtection="1">
      <alignment horizontal="center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left" vertical="center"/>
    </xf>
    <xf numFmtId="0" fontId="15" fillId="0" borderId="3" xfId="0" applyFont="1" applyFill="1" applyBorder="1" applyAlignment="1" applyProtection="1">
      <alignment horizontal="left" vertical="center"/>
    </xf>
    <xf numFmtId="0" fontId="17" fillId="6" borderId="2" xfId="0" applyFont="1" applyFill="1" applyBorder="1" applyAlignment="1" applyProtection="1">
      <alignment horizontal="left" vertical="center" wrapText="1"/>
    </xf>
    <xf numFmtId="0" fontId="17" fillId="6" borderId="3" xfId="0" applyFont="1" applyFill="1" applyBorder="1" applyAlignment="1" applyProtection="1">
      <alignment horizontal="left" vertical="center" wrapText="1"/>
    </xf>
    <xf numFmtId="0" fontId="17" fillId="6" borderId="4" xfId="0" applyFont="1" applyFill="1" applyBorder="1" applyAlignment="1" applyProtection="1">
      <alignment horizontal="left" vertical="center" wrapText="1"/>
    </xf>
    <xf numFmtId="4" fontId="16" fillId="0" borderId="3" xfId="0" applyNumberFormat="1" applyFont="1" applyBorder="1" applyAlignment="1" applyProtection="1">
      <alignment horizontal="right" vertical="center"/>
    </xf>
    <xf numFmtId="4" fontId="16" fillId="0" borderId="4" xfId="0" applyNumberFormat="1" applyFont="1" applyBorder="1" applyAlignment="1" applyProtection="1">
      <alignment horizontal="right" vertical="center"/>
    </xf>
    <xf numFmtId="0" fontId="15" fillId="6" borderId="2" xfId="0" applyFont="1" applyFill="1" applyBorder="1" applyAlignment="1" applyProtection="1">
      <alignment horizontal="center"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top"/>
    </xf>
    <xf numFmtId="0" fontId="5" fillId="4" borderId="6" xfId="0" applyFont="1" applyFill="1" applyBorder="1" applyAlignment="1" applyProtection="1">
      <alignment horizontal="center" vertical="top"/>
    </xf>
    <xf numFmtId="0" fontId="5" fillId="4" borderId="7" xfId="0" applyFont="1" applyFill="1" applyBorder="1" applyAlignment="1" applyProtection="1">
      <alignment horizontal="center" vertical="top"/>
    </xf>
    <xf numFmtId="0" fontId="7" fillId="6" borderId="2" xfId="0" applyFont="1" applyFill="1" applyBorder="1" applyAlignment="1" applyProtection="1">
      <alignment horizontal="left" vertical="center" wrapText="1"/>
    </xf>
    <xf numFmtId="0" fontId="7" fillId="6" borderId="3" xfId="0" applyFont="1" applyFill="1" applyBorder="1" applyAlignment="1" applyProtection="1">
      <alignment horizontal="left" vertical="center" wrapText="1"/>
    </xf>
    <xf numFmtId="0" fontId="7" fillId="6" borderId="4" xfId="0" applyFont="1" applyFill="1" applyBorder="1" applyAlignment="1" applyProtection="1">
      <alignment horizontal="left" vertical="center" wrapText="1"/>
    </xf>
    <xf numFmtId="4" fontId="16" fillId="7" borderId="3" xfId="0" applyNumberFormat="1" applyFont="1" applyFill="1" applyBorder="1" applyAlignment="1" applyProtection="1">
      <alignment horizontal="right" vertical="center"/>
    </xf>
    <xf numFmtId="4" fontId="16" fillId="7" borderId="4" xfId="0" applyNumberFormat="1" applyFont="1" applyFill="1" applyBorder="1" applyAlignment="1" applyProtection="1">
      <alignment horizontal="right" vertical="center"/>
    </xf>
    <xf numFmtId="0" fontId="17" fillId="6" borderId="4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left" vertical="center" wrapText="1"/>
    </xf>
    <xf numFmtId="0" fontId="11" fillId="8" borderId="3" xfId="0" applyFont="1" applyFill="1" applyBorder="1" applyAlignment="1" applyProtection="1">
      <alignment horizontal="left" vertical="center"/>
    </xf>
    <xf numFmtId="0" fontId="16" fillId="0" borderId="11" xfId="0" applyFont="1" applyBorder="1" applyAlignment="1" applyProtection="1">
      <alignment horizontal="center"/>
    </xf>
    <xf numFmtId="0" fontId="16" fillId="0" borderId="12" xfId="0" applyFont="1" applyBorder="1" applyAlignment="1" applyProtection="1">
      <alignment horizontal="center"/>
    </xf>
    <xf numFmtId="0" fontId="16" fillId="0" borderId="13" xfId="0" applyFont="1" applyBorder="1" applyAlignment="1" applyProtection="1">
      <alignment horizontal="center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right" vertical="center" wrapText="1"/>
    </xf>
    <xf numFmtId="0" fontId="0" fillId="2" borderId="3" xfId="0" applyFill="1" applyBorder="1" applyAlignment="1" applyProtection="1">
      <alignment horizontal="left" vertical="center"/>
    </xf>
    <xf numFmtId="0" fontId="12" fillId="8" borderId="3" xfId="0" applyFont="1" applyFill="1" applyBorder="1" applyAlignment="1" applyProtection="1">
      <alignment horizontal="left" vertical="center"/>
    </xf>
    <xf numFmtId="0" fontId="5" fillId="4" borderId="5" xfId="0" applyFont="1" applyFill="1" applyBorder="1" applyAlignment="1">
      <alignment horizontal="left" vertical="top"/>
    </xf>
    <xf numFmtId="0" fontId="5" fillId="4" borderId="6" xfId="0" applyFont="1" applyFill="1" applyBorder="1" applyAlignment="1">
      <alignment horizontal="left" vertical="top"/>
    </xf>
    <xf numFmtId="0" fontId="5" fillId="4" borderId="7" xfId="0" applyFont="1" applyFill="1" applyBorder="1" applyAlignment="1">
      <alignment horizontal="left" vertical="top"/>
    </xf>
    <xf numFmtId="0" fontId="22" fillId="0" borderId="3" xfId="0" applyFont="1" applyBorder="1" applyAlignment="1">
      <alignment horizontal="left" vertical="center"/>
    </xf>
    <xf numFmtId="0" fontId="13" fillId="2" borderId="1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4" fontId="16" fillId="0" borderId="3" xfId="0" applyNumberFormat="1" applyFont="1" applyFill="1" applyBorder="1" applyAlignment="1" applyProtection="1">
      <alignment horizontal="right" vertical="center"/>
    </xf>
    <xf numFmtId="4" fontId="16" fillId="0" borderId="4" xfId="0" applyNumberFormat="1" applyFont="1" applyFill="1" applyBorder="1" applyAlignment="1" applyProtection="1">
      <alignment horizontal="right" vertical="center"/>
    </xf>
  </cellXfs>
  <cellStyles count="2">
    <cellStyle name="Κανονικό" xfId="0" builtinId="0"/>
    <cellStyle name="Ποσοστό" xfId="1" builtinId="5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3;&#928;&#927;&#923;&#927;&#915;&#921;&#931;&#932;&#921;&#922;&#927;%20&#934;&#933;&#923;&#923;&#927;%20&#917;&#925;&#917;&#929;&#915;&#917;&#921;&#913;&#922;&#919;&#931;%20&#913;&#925;&#913;&#914;&#913;&#920;&#924;&#921;&#931;&#919;&#931;%20&#927;&#916;&#927;&#934;&#937;&#932;&#921;&#931;&#924;&#927;&#933;%20_1&#951;%20&#917;&#960;&#953;&#954;&#945;&#953;&#961;&#959;&#960;&#959;&#943;&#951;&#963;&#9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Περιγραφή Έργου"/>
      <sheetName val="Γενικά Δεδομένα"/>
      <sheetName val="Συμβατικά ΦΣ"/>
      <sheetName val="Νέα ΦΣ"/>
      <sheetName val="Βραχίονες"/>
      <sheetName val="Λοιπός Εξοπλισμός"/>
      <sheetName val="Αποτελέσματα"/>
      <sheetName val="Υπολογισμοί"/>
      <sheetName val="Οικονομικότητα"/>
      <sheetName val="Δάνειο"/>
      <sheetName val="Βοήθεια"/>
      <sheetName val="Πίνακες Αιτήματος"/>
    </sheetNames>
    <sheetDataSet>
      <sheetData sheetId="0"/>
      <sheetData sheetId="1">
        <row r="14">
          <cell r="I14">
            <v>0</v>
          </cell>
        </row>
        <row r="26">
          <cell r="I26">
            <v>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6">
          <cell r="A16" t="str">
            <v>Φωτιστικά σώματα οδοφωτισμού τύπου βραχίονα με λαμπτήρα νατρίου χαμηλής πίεσης (NaLP)</v>
          </cell>
        </row>
        <row r="17">
          <cell r="A17" t="str">
            <v>Φωτιστικά σώματα οδοφωτισμού τύπου βραχίονα με λαμπτήρα νατρίου υψηλής πίεσης (NaHP)</v>
          </cell>
        </row>
        <row r="18">
          <cell r="A18" t="str">
            <v>Φωτιστικά σώματα οδοφωτισμού τύπου βραχίονα με λαμπτήρα μαγνητικής επαγωγής</v>
          </cell>
        </row>
        <row r="19">
          <cell r="A19" t="str">
            <v xml:space="preserve">Φωτιστικό Σώμα Οδοφωτισμού με λαμπτήρα μεταλλικών αλογονιδίων </v>
          </cell>
        </row>
        <row r="20">
          <cell r="A20" t="str">
            <v>Φωτιστικό Σώμα Οδοφωτισμού με λαμπτήρα ατμών υδραργύρου</v>
          </cell>
        </row>
        <row r="21">
          <cell r="A21">
            <v>1</v>
          </cell>
        </row>
        <row r="22">
          <cell r="A22">
            <v>2</v>
          </cell>
        </row>
        <row r="23">
          <cell r="A23">
            <v>3</v>
          </cell>
        </row>
        <row r="24">
          <cell r="A24">
            <v>4</v>
          </cell>
        </row>
        <row r="25">
          <cell r="A25">
            <v>5</v>
          </cell>
        </row>
        <row r="26">
          <cell r="A26">
            <v>6</v>
          </cell>
        </row>
        <row r="27">
          <cell r="A27">
            <v>7</v>
          </cell>
        </row>
        <row r="28">
          <cell r="A28">
            <v>8</v>
          </cell>
        </row>
        <row r="29">
          <cell r="A29">
            <v>9</v>
          </cell>
        </row>
        <row r="30">
          <cell r="A30">
            <v>10</v>
          </cell>
        </row>
        <row r="39">
          <cell r="B39" t="str">
            <v>LED Ισχύος 25−50 W, χωρίς βραχίονα</v>
          </cell>
        </row>
        <row r="40">
          <cell r="B40" t="str">
            <v>LED Ισχύος 50−80 W, χωρίς βραχίονα</v>
          </cell>
        </row>
        <row r="41">
          <cell r="B41" t="str">
            <v>LED Ισχύος 80−110 W, χωρίς βραχίονα</v>
          </cell>
        </row>
        <row r="42">
          <cell r="B42" t="str">
            <v>LED Ισχύος 110−150 W, χωρίς βραχίονα</v>
          </cell>
        </row>
        <row r="43">
          <cell r="B43" t="str">
            <v>LED Ισχύος 150−200 W, χωρίς βραχίονα</v>
          </cell>
        </row>
        <row r="44">
          <cell r="B44" t="str">
            <v>LED Ισχύος &gt;200 W, χωρίς βραχίονα</v>
          </cell>
        </row>
        <row r="45">
          <cell r="B45">
            <v>1</v>
          </cell>
        </row>
        <row r="46">
          <cell r="B46">
            <v>2</v>
          </cell>
        </row>
        <row r="47">
          <cell r="B47">
            <v>3</v>
          </cell>
        </row>
        <row r="48">
          <cell r="B48">
            <v>4</v>
          </cell>
        </row>
        <row r="49">
          <cell r="B49">
            <v>5</v>
          </cell>
        </row>
        <row r="50">
          <cell r="B50">
            <v>6</v>
          </cell>
        </row>
        <row r="51">
          <cell r="B51">
            <v>7</v>
          </cell>
        </row>
        <row r="52">
          <cell r="B52">
            <v>8</v>
          </cell>
        </row>
        <row r="53">
          <cell r="B53">
            <v>9</v>
          </cell>
        </row>
        <row r="54">
          <cell r="B54">
            <v>10</v>
          </cell>
        </row>
        <row r="55">
          <cell r="B55">
            <v>11</v>
          </cell>
        </row>
        <row r="56">
          <cell r="B56">
            <v>12</v>
          </cell>
        </row>
        <row r="57">
          <cell r="B57">
            <v>13</v>
          </cell>
        </row>
        <row r="58">
          <cell r="B58">
            <v>14</v>
          </cell>
        </row>
        <row r="59">
          <cell r="B59">
            <v>15</v>
          </cell>
        </row>
        <row r="60">
          <cell r="B60">
            <v>16</v>
          </cell>
        </row>
        <row r="61">
          <cell r="B61">
            <v>17</v>
          </cell>
        </row>
        <row r="62">
          <cell r="B62">
            <v>18</v>
          </cell>
        </row>
        <row r="63">
          <cell r="B63">
            <v>19</v>
          </cell>
        </row>
        <row r="64">
          <cell r="B64">
            <v>20</v>
          </cell>
        </row>
        <row r="65">
          <cell r="B65">
            <v>21</v>
          </cell>
        </row>
        <row r="66">
          <cell r="B66">
            <v>22</v>
          </cell>
        </row>
        <row r="67">
          <cell r="B67">
            <v>23</v>
          </cell>
        </row>
        <row r="68">
          <cell r="B68">
            <v>24</v>
          </cell>
        </row>
        <row r="69">
          <cell r="B69">
            <v>25</v>
          </cell>
        </row>
        <row r="70">
          <cell r="B70">
            <v>26</v>
          </cell>
        </row>
        <row r="71">
          <cell r="B71">
            <v>27</v>
          </cell>
        </row>
        <row r="72">
          <cell r="B72">
            <v>28</v>
          </cell>
        </row>
        <row r="73">
          <cell r="B73">
            <v>29</v>
          </cell>
        </row>
        <row r="74">
          <cell r="B74">
            <v>30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8"/>
  <sheetViews>
    <sheetView workbookViewId="0">
      <selection activeCell="B2" sqref="B2:L2"/>
    </sheetView>
  </sheetViews>
  <sheetFormatPr defaultRowHeight="15" x14ac:dyDescent="0.25"/>
  <cols>
    <col min="6" max="6" width="34.5703125" customWidth="1"/>
    <col min="10" max="10" width="10.85546875" customWidth="1"/>
  </cols>
  <sheetData>
    <row r="1" spans="1:13" ht="15.75" thickBot="1" x14ac:dyDescent="0.3">
      <c r="A1" s="27"/>
    </row>
    <row r="2" spans="1:13" ht="15.75" x14ac:dyDescent="0.25">
      <c r="A2" s="1"/>
      <c r="B2" s="77" t="s">
        <v>34</v>
      </c>
      <c r="C2" s="78"/>
      <c r="D2" s="78"/>
      <c r="E2" s="78"/>
      <c r="F2" s="78"/>
      <c r="G2" s="78"/>
      <c r="H2" s="78"/>
      <c r="I2" s="78"/>
      <c r="J2" s="78"/>
      <c r="K2" s="78"/>
      <c r="L2" s="79"/>
      <c r="M2" s="6"/>
    </row>
    <row r="3" spans="1:13" ht="51" x14ac:dyDescent="0.25">
      <c r="A3" s="1"/>
      <c r="B3" s="2" t="s">
        <v>0</v>
      </c>
      <c r="C3" s="80" t="s">
        <v>1</v>
      </c>
      <c r="D3" s="81"/>
      <c r="E3" s="81"/>
      <c r="F3" s="82"/>
      <c r="G3" s="3" t="s">
        <v>2</v>
      </c>
      <c r="H3" s="4" t="s">
        <v>3</v>
      </c>
      <c r="I3" s="5" t="s">
        <v>4</v>
      </c>
      <c r="J3" s="5" t="s">
        <v>78</v>
      </c>
      <c r="K3" s="3" t="s">
        <v>39</v>
      </c>
      <c r="L3" s="50" t="s">
        <v>40</v>
      </c>
      <c r="M3" s="6"/>
    </row>
    <row r="4" spans="1:13" ht="30.75" customHeight="1" x14ac:dyDescent="0.25">
      <c r="A4" s="1"/>
      <c r="B4" s="7" t="str">
        <f>IF(C4&lt;&gt;"",1,"")</f>
        <v/>
      </c>
      <c r="C4" s="75"/>
      <c r="D4" s="75"/>
      <c r="E4" s="75"/>
      <c r="F4" s="75"/>
      <c r="G4" s="8"/>
      <c r="H4" s="9"/>
      <c r="I4" s="10"/>
      <c r="J4" s="9"/>
      <c r="K4" s="9"/>
      <c r="L4" s="51" t="str">
        <f>IF(B4&lt;&gt;"",H4-K4,"")</f>
        <v/>
      </c>
      <c r="M4" s="6"/>
    </row>
    <row r="5" spans="1:13" ht="30.75" customHeight="1" x14ac:dyDescent="0.25">
      <c r="A5" s="1"/>
      <c r="B5" s="7" t="str">
        <f t="shared" ref="B5:B15" si="0">IF(C5&lt;&gt;"",1,"")</f>
        <v/>
      </c>
      <c r="C5" s="75"/>
      <c r="D5" s="75"/>
      <c r="E5" s="75"/>
      <c r="F5" s="75"/>
      <c r="G5" s="8"/>
      <c r="H5" s="9"/>
      <c r="I5" s="10"/>
      <c r="J5" s="9"/>
      <c r="K5" s="9"/>
      <c r="L5" s="51" t="str">
        <f t="shared" ref="L5:L15" si="1">IF(B5&lt;&gt;"",H5-K5,"")</f>
        <v/>
      </c>
      <c r="M5" s="6"/>
    </row>
    <row r="6" spans="1:13" ht="30.75" customHeight="1" x14ac:dyDescent="0.25">
      <c r="A6" s="1"/>
      <c r="B6" s="7" t="str">
        <f t="shared" si="0"/>
        <v/>
      </c>
      <c r="C6" s="75"/>
      <c r="D6" s="75"/>
      <c r="E6" s="75"/>
      <c r="F6" s="75"/>
      <c r="G6" s="8"/>
      <c r="H6" s="9"/>
      <c r="I6" s="10"/>
      <c r="J6" s="9"/>
      <c r="K6" s="9"/>
      <c r="L6" s="51" t="str">
        <f t="shared" si="1"/>
        <v/>
      </c>
      <c r="M6" s="6"/>
    </row>
    <row r="7" spans="1:13" ht="30.75" customHeight="1" x14ac:dyDescent="0.25">
      <c r="A7" s="1"/>
      <c r="B7" s="7" t="str">
        <f t="shared" si="0"/>
        <v/>
      </c>
      <c r="C7" s="75"/>
      <c r="D7" s="75"/>
      <c r="E7" s="75"/>
      <c r="F7" s="75"/>
      <c r="G7" s="8"/>
      <c r="H7" s="9"/>
      <c r="I7" s="10"/>
      <c r="J7" s="9"/>
      <c r="K7" s="9"/>
      <c r="L7" s="51" t="str">
        <f t="shared" si="1"/>
        <v/>
      </c>
      <c r="M7" s="6"/>
    </row>
    <row r="8" spans="1:13" ht="30.75" customHeight="1" x14ac:dyDescent="0.25">
      <c r="A8" s="1"/>
      <c r="B8" s="7" t="str">
        <f t="shared" si="0"/>
        <v/>
      </c>
      <c r="C8" s="75"/>
      <c r="D8" s="75"/>
      <c r="E8" s="75"/>
      <c r="F8" s="75"/>
      <c r="G8" s="8"/>
      <c r="H8" s="9"/>
      <c r="I8" s="10"/>
      <c r="J8" s="9"/>
      <c r="K8" s="9"/>
      <c r="L8" s="51" t="str">
        <f t="shared" si="1"/>
        <v/>
      </c>
      <c r="M8" s="6"/>
    </row>
    <row r="9" spans="1:13" ht="30.75" customHeight="1" x14ac:dyDescent="0.25">
      <c r="A9" s="1"/>
      <c r="B9" s="7" t="str">
        <f t="shared" si="0"/>
        <v/>
      </c>
      <c r="C9" s="75"/>
      <c r="D9" s="75"/>
      <c r="E9" s="75"/>
      <c r="F9" s="75"/>
      <c r="G9" s="8"/>
      <c r="H9" s="9"/>
      <c r="I9" s="10"/>
      <c r="J9" s="9"/>
      <c r="K9" s="9"/>
      <c r="L9" s="51" t="str">
        <f t="shared" si="1"/>
        <v/>
      </c>
      <c r="M9" s="6"/>
    </row>
    <row r="10" spans="1:13" ht="30.75" customHeight="1" x14ac:dyDescent="0.25">
      <c r="A10" s="1"/>
      <c r="B10" s="7" t="str">
        <f t="shared" si="0"/>
        <v/>
      </c>
      <c r="C10" s="75"/>
      <c r="D10" s="75"/>
      <c r="E10" s="75"/>
      <c r="F10" s="75"/>
      <c r="G10" s="8"/>
      <c r="H10" s="9"/>
      <c r="I10" s="10"/>
      <c r="J10" s="9"/>
      <c r="K10" s="9"/>
      <c r="L10" s="51" t="str">
        <f t="shared" si="1"/>
        <v/>
      </c>
      <c r="M10" s="6"/>
    </row>
    <row r="11" spans="1:13" ht="30.75" customHeight="1" x14ac:dyDescent="0.25">
      <c r="A11" s="1"/>
      <c r="B11" s="7" t="str">
        <f t="shared" si="0"/>
        <v/>
      </c>
      <c r="C11" s="75"/>
      <c r="D11" s="75"/>
      <c r="E11" s="75"/>
      <c r="F11" s="75"/>
      <c r="G11" s="8"/>
      <c r="H11" s="9"/>
      <c r="I11" s="10"/>
      <c r="J11" s="9"/>
      <c r="K11" s="9"/>
      <c r="L11" s="51" t="str">
        <f t="shared" si="1"/>
        <v/>
      </c>
      <c r="M11" s="6"/>
    </row>
    <row r="12" spans="1:13" ht="30.75" customHeight="1" x14ac:dyDescent="0.25">
      <c r="A12" s="1"/>
      <c r="B12" s="7" t="str">
        <f t="shared" si="0"/>
        <v/>
      </c>
      <c r="C12" s="75"/>
      <c r="D12" s="75"/>
      <c r="E12" s="75"/>
      <c r="F12" s="75"/>
      <c r="G12" s="8"/>
      <c r="H12" s="9"/>
      <c r="I12" s="10"/>
      <c r="J12" s="9"/>
      <c r="K12" s="9"/>
      <c r="L12" s="51" t="str">
        <f t="shared" si="1"/>
        <v/>
      </c>
      <c r="M12" s="6"/>
    </row>
    <row r="13" spans="1:13" ht="30.75" customHeight="1" x14ac:dyDescent="0.25">
      <c r="A13" s="1"/>
      <c r="B13" s="7" t="str">
        <f t="shared" si="0"/>
        <v/>
      </c>
      <c r="C13" s="75"/>
      <c r="D13" s="75"/>
      <c r="E13" s="75"/>
      <c r="F13" s="75"/>
      <c r="G13" s="8"/>
      <c r="H13" s="9"/>
      <c r="I13" s="10"/>
      <c r="J13" s="9"/>
      <c r="K13" s="9"/>
      <c r="L13" s="51" t="str">
        <f t="shared" si="1"/>
        <v/>
      </c>
      <c r="M13" s="6"/>
    </row>
    <row r="14" spans="1:13" ht="30.75" customHeight="1" x14ac:dyDescent="0.25">
      <c r="A14" s="1"/>
      <c r="B14" s="7" t="str">
        <f t="shared" si="0"/>
        <v/>
      </c>
      <c r="C14" s="75"/>
      <c r="D14" s="75"/>
      <c r="E14" s="75"/>
      <c r="F14" s="75"/>
      <c r="G14" s="8"/>
      <c r="H14" s="9"/>
      <c r="I14" s="10"/>
      <c r="J14" s="9"/>
      <c r="K14" s="9"/>
      <c r="L14" s="51" t="str">
        <f t="shared" si="1"/>
        <v/>
      </c>
      <c r="M14" s="6"/>
    </row>
    <row r="15" spans="1:13" ht="30.75" customHeight="1" thickBot="1" x14ac:dyDescent="0.3">
      <c r="A15" s="1"/>
      <c r="B15" s="52" t="str">
        <f t="shared" si="0"/>
        <v/>
      </c>
      <c r="C15" s="76"/>
      <c r="D15" s="76"/>
      <c r="E15" s="76"/>
      <c r="F15" s="76"/>
      <c r="G15" s="53"/>
      <c r="H15" s="54"/>
      <c r="I15" s="55"/>
      <c r="J15" s="54"/>
      <c r="K15" s="54"/>
      <c r="L15" s="56" t="str">
        <f t="shared" si="1"/>
        <v/>
      </c>
      <c r="M15" s="6"/>
    </row>
    <row r="17" spans="2:2" x14ac:dyDescent="0.25">
      <c r="B17" t="s">
        <v>79</v>
      </c>
    </row>
    <row r="18" spans="2:2" x14ac:dyDescent="0.25">
      <c r="B18" t="s">
        <v>80</v>
      </c>
    </row>
  </sheetData>
  <sheetProtection sheet="1" objects="1" scenarios="1"/>
  <mergeCells count="14">
    <mergeCell ref="B2:L2"/>
    <mergeCell ref="C3:F3"/>
    <mergeCell ref="C4:F4"/>
    <mergeCell ref="C5:F5"/>
    <mergeCell ref="C12:F12"/>
    <mergeCell ref="C13:F13"/>
    <mergeCell ref="C14:F14"/>
    <mergeCell ref="C15:F15"/>
    <mergeCell ref="C6:F6"/>
    <mergeCell ref="C7:F7"/>
    <mergeCell ref="C8:F8"/>
    <mergeCell ref="C9:F9"/>
    <mergeCell ref="C10:F10"/>
    <mergeCell ref="C11:F1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Βοήθεια!$A$7:$A$21</xm:f>
          </x14:formula1>
          <xm:sqref>C4:F15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"/>
  <sheetViews>
    <sheetView workbookViewId="0">
      <selection activeCell="B2" sqref="B2:M2"/>
    </sheetView>
  </sheetViews>
  <sheetFormatPr defaultRowHeight="15" x14ac:dyDescent="0.25"/>
  <cols>
    <col min="2" max="2" width="18.28515625" customWidth="1"/>
    <col min="10" max="10" width="10.42578125" customWidth="1"/>
    <col min="11" max="11" width="10.5703125" customWidth="1"/>
    <col min="12" max="12" width="11.28515625" customWidth="1"/>
  </cols>
  <sheetData>
    <row r="1" spans="1:15" ht="15.75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5" ht="15.75" x14ac:dyDescent="0.25">
      <c r="A2" s="6"/>
      <c r="B2" s="77" t="s">
        <v>77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9"/>
      <c r="N2" s="6"/>
    </row>
    <row r="3" spans="1:15" ht="51" x14ac:dyDescent="0.25">
      <c r="A3" s="6"/>
      <c r="B3" s="2" t="s">
        <v>0</v>
      </c>
      <c r="C3" s="58" t="s">
        <v>6</v>
      </c>
      <c r="D3" s="80" t="s">
        <v>7</v>
      </c>
      <c r="E3" s="81"/>
      <c r="F3" s="81"/>
      <c r="G3" s="82"/>
      <c r="H3" s="3" t="s">
        <v>2</v>
      </c>
      <c r="I3" s="4" t="s">
        <v>3</v>
      </c>
      <c r="J3" s="3" t="s">
        <v>8</v>
      </c>
      <c r="K3" s="3" t="s">
        <v>75</v>
      </c>
      <c r="L3" s="3" t="s">
        <v>9</v>
      </c>
      <c r="M3" s="11" t="s">
        <v>10</v>
      </c>
      <c r="N3" s="6"/>
    </row>
    <row r="4" spans="1:15" ht="30" customHeight="1" x14ac:dyDescent="0.25">
      <c r="A4" s="6"/>
      <c r="B4" s="7" t="str">
        <f>IF('Συμβατικά ΦΣ'!B4&lt;&gt;"",'Συμβατικά ΦΣ'!B4,"")</f>
        <v/>
      </c>
      <c r="C4" s="12" t="str">
        <f>IF(B4&lt;&gt;"",'Συμβατικά ΦΣ'!G4 &amp; " -" &amp; 'Συμβατικά ΦΣ'!I4 &amp; "W","")</f>
        <v/>
      </c>
      <c r="D4" s="83"/>
      <c r="E4" s="83"/>
      <c r="F4" s="83"/>
      <c r="G4" s="83"/>
      <c r="H4" s="13"/>
      <c r="I4" s="14" t="str">
        <f>IF(B4&lt;&gt;"",'Συμβατικά ΦΣ'!H4,"")</f>
        <v/>
      </c>
      <c r="J4" s="15"/>
      <c r="K4" s="15"/>
      <c r="L4" s="16">
        <f>IF(Αποτελέσματα!I34&lt;&gt;"",ROUND(K4/Αποτελέσματα!I34,2),"")</f>
        <v>0</v>
      </c>
      <c r="M4" s="17"/>
      <c r="N4" s="6"/>
    </row>
    <row r="5" spans="1:15" ht="30" customHeight="1" x14ac:dyDescent="0.25">
      <c r="A5" s="6"/>
      <c r="B5" s="7" t="str">
        <f>IF('Συμβατικά ΦΣ'!B5&lt;&gt;"",'Συμβατικά ΦΣ'!B5,"")</f>
        <v/>
      </c>
      <c r="C5" s="12" t="str">
        <f>IF(B5&lt;&gt;"",'Συμβατικά ΦΣ'!G5 &amp; " -" &amp; 'Συμβατικά ΦΣ'!I5 &amp; "W","")</f>
        <v/>
      </c>
      <c r="D5" s="83"/>
      <c r="E5" s="83"/>
      <c r="F5" s="83"/>
      <c r="G5" s="83"/>
      <c r="H5" s="13"/>
      <c r="I5" s="14" t="str">
        <f>IF(B5&lt;&gt;"",'Συμβατικά ΦΣ'!H5,"")</f>
        <v/>
      </c>
      <c r="J5" s="15"/>
      <c r="K5" s="15"/>
      <c r="L5" s="16" t="str">
        <f>IF(Αποτελέσματα!I35&lt;&gt;"",ROUND(K5/Αποτελέσματα!I35,2),"")</f>
        <v/>
      </c>
      <c r="M5" s="17"/>
      <c r="N5" s="6"/>
    </row>
    <row r="6" spans="1:15" ht="30" customHeight="1" x14ac:dyDescent="0.25">
      <c r="A6" s="6"/>
      <c r="B6" s="7" t="str">
        <f>IF('Συμβατικά ΦΣ'!B6&lt;&gt;"",'Συμβατικά ΦΣ'!B6,"")</f>
        <v/>
      </c>
      <c r="C6" s="12" t="str">
        <f>IF(B6&lt;&gt;"",'Συμβατικά ΦΣ'!G6 &amp; " -" &amp; 'Συμβατικά ΦΣ'!I6 &amp; "W","")</f>
        <v/>
      </c>
      <c r="D6" s="83"/>
      <c r="E6" s="83"/>
      <c r="F6" s="83"/>
      <c r="G6" s="83"/>
      <c r="H6" s="13"/>
      <c r="I6" s="14" t="str">
        <f>IF(B6&lt;&gt;"",'Συμβατικά ΦΣ'!H6,"")</f>
        <v/>
      </c>
      <c r="J6" s="15"/>
      <c r="K6" s="15"/>
      <c r="L6" s="16" t="str">
        <f>IF(Αποτελέσματα!I36&lt;&gt;"",ROUND(K6/Αποτελέσματα!I36,2),"")</f>
        <v/>
      </c>
      <c r="M6" s="17"/>
      <c r="N6" s="6"/>
    </row>
    <row r="7" spans="1:15" ht="30" customHeight="1" x14ac:dyDescent="0.25">
      <c r="A7" s="6"/>
      <c r="B7" s="7" t="str">
        <f>IF('Συμβατικά ΦΣ'!B7&lt;&gt;"",'Συμβατικά ΦΣ'!B7,"")</f>
        <v/>
      </c>
      <c r="C7" s="12" t="str">
        <f>IF(B7&lt;&gt;"",'Συμβατικά ΦΣ'!G7 &amp; " -" &amp; 'Συμβατικά ΦΣ'!I7 &amp; "W","")</f>
        <v/>
      </c>
      <c r="D7" s="83"/>
      <c r="E7" s="83"/>
      <c r="F7" s="83"/>
      <c r="G7" s="83"/>
      <c r="H7" s="13"/>
      <c r="I7" s="14" t="str">
        <f>IF(B7&lt;&gt;"",'Συμβατικά ΦΣ'!H7,"")</f>
        <v/>
      </c>
      <c r="J7" s="15"/>
      <c r="K7" s="15"/>
      <c r="L7" s="16" t="str">
        <f>IF(Αποτελέσματα!I37&lt;&gt;"",ROUND(K7/Αποτελέσματα!I37,2),"")</f>
        <v/>
      </c>
      <c r="M7" s="17"/>
      <c r="N7" s="6"/>
    </row>
    <row r="8" spans="1:15" ht="30" customHeight="1" x14ac:dyDescent="0.25">
      <c r="A8" s="6"/>
      <c r="B8" s="7" t="str">
        <f>IF('Συμβατικά ΦΣ'!B8&lt;&gt;"",'Συμβατικά ΦΣ'!B8,"")</f>
        <v/>
      </c>
      <c r="C8" s="12" t="str">
        <f>IF(B8&lt;&gt;"",'Συμβατικά ΦΣ'!G8 &amp; " -" &amp; 'Συμβατικά ΦΣ'!I8 &amp; "W","")</f>
        <v/>
      </c>
      <c r="D8" s="83"/>
      <c r="E8" s="83"/>
      <c r="F8" s="83"/>
      <c r="G8" s="83"/>
      <c r="H8" s="13"/>
      <c r="I8" s="14" t="str">
        <f>IF(B8&lt;&gt;"",'Συμβατικά ΦΣ'!H8,"")</f>
        <v/>
      </c>
      <c r="J8" s="15"/>
      <c r="K8" s="15"/>
      <c r="L8" s="16" t="str">
        <f>IF(Αποτελέσματα!I38&lt;&gt;"",ROUND(K8/Αποτελέσματα!I38,2),"")</f>
        <v/>
      </c>
      <c r="M8" s="17"/>
      <c r="N8" s="6"/>
      <c r="O8" s="23"/>
    </row>
    <row r="9" spans="1:15" ht="30" customHeight="1" x14ac:dyDescent="0.25">
      <c r="A9" s="6"/>
      <c r="B9" s="7" t="str">
        <f>IF('Συμβατικά ΦΣ'!B9&lt;&gt;"",'Συμβατικά ΦΣ'!B9,"")</f>
        <v/>
      </c>
      <c r="C9" s="12" t="str">
        <f>IF(B9&lt;&gt;"",'Συμβατικά ΦΣ'!G9 &amp; " -" &amp; 'Συμβατικά ΦΣ'!I9 &amp; "W","")</f>
        <v/>
      </c>
      <c r="D9" s="83"/>
      <c r="E9" s="83"/>
      <c r="F9" s="83"/>
      <c r="G9" s="83"/>
      <c r="H9" s="13"/>
      <c r="I9" s="14" t="str">
        <f>IF(B9&lt;&gt;"",'Συμβατικά ΦΣ'!H9,"")</f>
        <v/>
      </c>
      <c r="J9" s="15"/>
      <c r="K9" s="15"/>
      <c r="L9" s="16" t="str">
        <f>IF(Αποτελέσματα!I39&lt;&gt;"",ROUND(K9/Αποτελέσματα!I39,2),"")</f>
        <v/>
      </c>
      <c r="M9" s="17"/>
      <c r="N9" s="6"/>
    </row>
    <row r="10" spans="1:15" ht="30" customHeight="1" x14ac:dyDescent="0.25">
      <c r="A10" s="6"/>
      <c r="B10" s="7" t="str">
        <f>IF('Συμβατικά ΦΣ'!B10&lt;&gt;"",'Συμβατικά ΦΣ'!B10,"")</f>
        <v/>
      </c>
      <c r="C10" s="12" t="str">
        <f>IF(B10&lt;&gt;"",'Συμβατικά ΦΣ'!G10 &amp; " -" &amp; 'Συμβατικά ΦΣ'!I10 &amp; "W","")</f>
        <v/>
      </c>
      <c r="D10" s="83"/>
      <c r="E10" s="83"/>
      <c r="F10" s="83"/>
      <c r="G10" s="83"/>
      <c r="H10" s="13"/>
      <c r="I10" s="14" t="str">
        <f>IF(B10&lt;&gt;"",'Συμβατικά ΦΣ'!H10,"")</f>
        <v/>
      </c>
      <c r="J10" s="15"/>
      <c r="K10" s="15"/>
      <c r="L10" s="16" t="str">
        <f>IF(Αποτελέσματα!I40&lt;&gt;"",ROUND(K10/Αποτελέσματα!I40,2),"")</f>
        <v/>
      </c>
      <c r="M10" s="17"/>
      <c r="N10" s="6"/>
    </row>
    <row r="11" spans="1:15" ht="30" customHeight="1" x14ac:dyDescent="0.25">
      <c r="A11" s="6"/>
      <c r="B11" s="7" t="str">
        <f>IF('Συμβατικά ΦΣ'!B11&lt;&gt;"",'Συμβατικά ΦΣ'!B11,"")</f>
        <v/>
      </c>
      <c r="C11" s="12" t="str">
        <f>IF(B11&lt;&gt;"",'Συμβατικά ΦΣ'!G11 &amp; " -" &amp; 'Συμβατικά ΦΣ'!I11 &amp; "W","")</f>
        <v/>
      </c>
      <c r="D11" s="83"/>
      <c r="E11" s="83"/>
      <c r="F11" s="83"/>
      <c r="G11" s="83"/>
      <c r="H11" s="13"/>
      <c r="I11" s="14" t="str">
        <f>IF(B11&lt;&gt;"",'Συμβατικά ΦΣ'!H11,"")</f>
        <v/>
      </c>
      <c r="J11" s="15"/>
      <c r="K11" s="15"/>
      <c r="L11" s="16" t="str">
        <f>IF(Αποτελέσματα!I41&lt;&gt;"",ROUND(K11/Αποτελέσματα!I41,2),"")</f>
        <v/>
      </c>
      <c r="M11" s="17"/>
      <c r="N11" s="6"/>
    </row>
    <row r="12" spans="1:15" ht="30" customHeight="1" x14ac:dyDescent="0.25">
      <c r="A12" s="6"/>
      <c r="B12" s="7" t="str">
        <f>IF('Συμβατικά ΦΣ'!B12&lt;&gt;"",'Συμβατικά ΦΣ'!B12,"")</f>
        <v/>
      </c>
      <c r="C12" s="12" t="str">
        <f>IF(B12&lt;&gt;"",'Συμβατικά ΦΣ'!G12 &amp; " -" &amp; 'Συμβατικά ΦΣ'!I12 &amp; "W","")</f>
        <v/>
      </c>
      <c r="D12" s="83"/>
      <c r="E12" s="83"/>
      <c r="F12" s="83"/>
      <c r="G12" s="83"/>
      <c r="H12" s="13"/>
      <c r="I12" s="14" t="str">
        <f>IF(B12&lt;&gt;"",'Συμβατικά ΦΣ'!H12,"")</f>
        <v/>
      </c>
      <c r="J12" s="15"/>
      <c r="K12" s="15"/>
      <c r="L12" s="16" t="str">
        <f>IF(Αποτελέσματα!I42&lt;&gt;"",ROUND(K12/Αποτελέσματα!I42,2),"")</f>
        <v/>
      </c>
      <c r="M12" s="17"/>
      <c r="N12" s="6"/>
    </row>
    <row r="13" spans="1:15" ht="30" customHeight="1" x14ac:dyDescent="0.25">
      <c r="A13" s="6"/>
      <c r="B13" s="7" t="str">
        <f>IF('Συμβατικά ΦΣ'!B13&lt;&gt;"",'Συμβατικά ΦΣ'!B13,"")</f>
        <v/>
      </c>
      <c r="C13" s="12" t="str">
        <f>IF(B13&lt;&gt;"",'Συμβατικά ΦΣ'!G13 &amp; " -" &amp; 'Συμβατικά ΦΣ'!I13 &amp; "W","")</f>
        <v/>
      </c>
      <c r="D13" s="83"/>
      <c r="E13" s="83"/>
      <c r="F13" s="83"/>
      <c r="G13" s="83"/>
      <c r="H13" s="13"/>
      <c r="I13" s="14" t="str">
        <f>IF(B13&lt;&gt;"",'Συμβατικά ΦΣ'!H13,"")</f>
        <v/>
      </c>
      <c r="J13" s="15"/>
      <c r="K13" s="15"/>
      <c r="L13" s="16" t="str">
        <f>IF(Αποτελέσματα!I43&lt;&gt;"",ROUND(K13/Αποτελέσματα!I43,2),"")</f>
        <v/>
      </c>
      <c r="M13" s="17"/>
      <c r="N13" s="6"/>
    </row>
    <row r="14" spans="1:15" ht="30" customHeight="1" x14ac:dyDescent="0.25">
      <c r="A14" s="6"/>
      <c r="B14" s="7" t="str">
        <f>IF('Συμβατικά ΦΣ'!B14&lt;&gt;"",'Συμβατικά ΦΣ'!B14,"")</f>
        <v/>
      </c>
      <c r="C14" s="12" t="str">
        <f>IF(B14&lt;&gt;"",'Συμβατικά ΦΣ'!G14 &amp; " -" &amp; 'Συμβατικά ΦΣ'!I14 &amp; "W","")</f>
        <v/>
      </c>
      <c r="D14" s="83"/>
      <c r="E14" s="83"/>
      <c r="F14" s="83"/>
      <c r="G14" s="83"/>
      <c r="H14" s="13"/>
      <c r="I14" s="14" t="str">
        <f>IF(B14&lt;&gt;"",'Συμβατικά ΦΣ'!H14,"")</f>
        <v/>
      </c>
      <c r="J14" s="15"/>
      <c r="K14" s="15"/>
      <c r="L14" s="16" t="str">
        <f>IF(Αποτελέσματα!I44&lt;&gt;"",ROUND(K14/Αποτελέσματα!I44,2),"")</f>
        <v/>
      </c>
      <c r="M14" s="17"/>
      <c r="N14" s="6"/>
    </row>
    <row r="15" spans="1:15" ht="30" customHeight="1" thickBot="1" x14ac:dyDescent="0.3">
      <c r="A15" s="6"/>
      <c r="B15" s="52" t="str">
        <f>IF('Συμβατικά ΦΣ'!B15&lt;&gt;"",'Συμβατικά ΦΣ'!B15,"")</f>
        <v/>
      </c>
      <c r="C15" s="60" t="str">
        <f>IF(B15&lt;&gt;"",'Συμβατικά ΦΣ'!G15 &amp; " -" &amp; 'Συμβατικά ΦΣ'!I15 &amp; "W","")</f>
        <v/>
      </c>
      <c r="D15" s="84"/>
      <c r="E15" s="84"/>
      <c r="F15" s="84"/>
      <c r="G15" s="84"/>
      <c r="H15" s="61"/>
      <c r="I15" s="62" t="str">
        <f>IF(B15&lt;&gt;"",'Συμβατικά ΦΣ'!H15,"")</f>
        <v/>
      </c>
      <c r="J15" s="63"/>
      <c r="K15" s="63"/>
      <c r="L15" s="59" t="str">
        <f>IF(Αποτελέσματα!I45&lt;&gt;"",ROUND(K15/Αποτελέσματα!I45,2),"")</f>
        <v/>
      </c>
      <c r="M15" s="64"/>
      <c r="N15" s="6"/>
    </row>
    <row r="17" spans="2:2" x14ac:dyDescent="0.25">
      <c r="B17" t="s">
        <v>76</v>
      </c>
    </row>
  </sheetData>
  <sheetProtection sheet="1" objects="1" scenarios="1"/>
  <mergeCells count="14">
    <mergeCell ref="D10:G10"/>
    <mergeCell ref="B2:M2"/>
    <mergeCell ref="D3:G3"/>
    <mergeCell ref="D4:G4"/>
    <mergeCell ref="D5:G5"/>
    <mergeCell ref="D6:G6"/>
    <mergeCell ref="D7:G7"/>
    <mergeCell ref="D8:G8"/>
    <mergeCell ref="D9:G9"/>
    <mergeCell ref="D11:G11"/>
    <mergeCell ref="D12:G12"/>
    <mergeCell ref="D13:G13"/>
    <mergeCell ref="D14:G14"/>
    <mergeCell ref="D15:G15"/>
  </mergeCells>
  <dataValidations count="1">
    <dataValidation type="list" allowBlank="1" showInputMessage="1" showErrorMessage="1" sqref="M4:M15">
      <formula1>"ΝΑΙ,ΌΧΙ"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Βοήθεια!$B$26:$B$61</xm:f>
          </x14:formula1>
          <xm:sqref>D4:G15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tabSelected="1" workbookViewId="0">
      <selection activeCell="H20" sqref="H20:I20"/>
    </sheetView>
  </sheetViews>
  <sheetFormatPr defaultRowHeight="15" x14ac:dyDescent="0.25"/>
  <cols>
    <col min="1" max="1" width="8.28515625" customWidth="1"/>
    <col min="2" max="2" width="11" customWidth="1"/>
    <col min="3" max="7" width="9.7109375" customWidth="1"/>
    <col min="8" max="9" width="10" customWidth="1"/>
    <col min="15" max="15" width="16.85546875" customWidth="1"/>
  </cols>
  <sheetData>
    <row r="1" spans="2:12" x14ac:dyDescent="0.25">
      <c r="B1" s="66" t="s">
        <v>72</v>
      </c>
    </row>
    <row r="2" spans="2:12" ht="15.75" thickBot="1" x14ac:dyDescent="0.3"/>
    <row r="3" spans="2:12" ht="15.75" x14ac:dyDescent="0.25">
      <c r="B3" s="102" t="s">
        <v>12</v>
      </c>
      <c r="C3" s="103"/>
      <c r="D3" s="103"/>
      <c r="E3" s="103"/>
      <c r="F3" s="103"/>
      <c r="G3" s="103"/>
      <c r="H3" s="103"/>
      <c r="I3" s="104"/>
    </row>
    <row r="4" spans="2:12" ht="15" customHeight="1" x14ac:dyDescent="0.25">
      <c r="B4" s="105" t="s">
        <v>26</v>
      </c>
      <c r="C4" s="106"/>
      <c r="D4" s="106"/>
      <c r="E4" s="106"/>
      <c r="F4" s="106"/>
      <c r="G4" s="106"/>
      <c r="H4" s="106"/>
      <c r="I4" s="107"/>
    </row>
    <row r="5" spans="2:12" x14ac:dyDescent="0.25">
      <c r="B5" s="93" t="s">
        <v>13</v>
      </c>
      <c r="C5" s="94"/>
      <c r="D5" s="94"/>
      <c r="E5" s="94"/>
      <c r="F5" s="94"/>
      <c r="G5" s="94"/>
      <c r="H5" s="86">
        <f>SUM('Συμβατικά ΦΣ'!H4:H15)</f>
        <v>0</v>
      </c>
      <c r="I5" s="87"/>
      <c r="K5" s="25"/>
      <c r="L5" s="25"/>
    </row>
    <row r="6" spans="2:12" x14ac:dyDescent="0.25">
      <c r="B6" s="93" t="s">
        <v>14</v>
      </c>
      <c r="C6" s="94"/>
      <c r="D6" s="94"/>
      <c r="E6" s="94"/>
      <c r="F6" s="94"/>
      <c r="G6" s="94"/>
      <c r="H6" s="98">
        <f>SUM(Υπολογισμοί!E4:E15)/1000</f>
        <v>0</v>
      </c>
      <c r="I6" s="99"/>
      <c r="K6" s="23"/>
      <c r="L6" s="25"/>
    </row>
    <row r="7" spans="2:12" x14ac:dyDescent="0.25">
      <c r="B7" s="93" t="s">
        <v>15</v>
      </c>
      <c r="C7" s="94"/>
      <c r="D7" s="94"/>
      <c r="E7" s="94"/>
      <c r="F7" s="94"/>
      <c r="G7" s="94"/>
      <c r="H7" s="86">
        <f>SUM(Υπολογισμοί!G4:G15)</f>
        <v>0</v>
      </c>
      <c r="I7" s="87"/>
      <c r="K7" s="23"/>
      <c r="L7" s="25"/>
    </row>
    <row r="8" spans="2:12" x14ac:dyDescent="0.25">
      <c r="B8" s="88"/>
      <c r="C8" s="89"/>
      <c r="D8" s="89"/>
      <c r="E8" s="89"/>
      <c r="F8" s="89"/>
      <c r="G8" s="89"/>
      <c r="H8" s="89"/>
      <c r="I8" s="90"/>
    </row>
    <row r="9" spans="2:12" ht="15" customHeight="1" x14ac:dyDescent="0.25">
      <c r="B9" s="95" t="s">
        <v>27</v>
      </c>
      <c r="C9" s="96"/>
      <c r="D9" s="96"/>
      <c r="E9" s="96"/>
      <c r="F9" s="96"/>
      <c r="G9" s="96"/>
      <c r="H9" s="96"/>
      <c r="I9" s="97"/>
    </row>
    <row r="10" spans="2:12" ht="15" customHeight="1" x14ac:dyDescent="0.25">
      <c r="B10" s="91" t="s">
        <v>13</v>
      </c>
      <c r="C10" s="92"/>
      <c r="D10" s="92"/>
      <c r="E10" s="92"/>
      <c r="F10" s="92"/>
      <c r="G10" s="92"/>
      <c r="H10" s="86">
        <f>SUM('Νέα ΦΣ'!I4:I15)</f>
        <v>0</v>
      </c>
      <c r="I10" s="87"/>
      <c r="K10" s="25"/>
      <c r="L10" s="25"/>
    </row>
    <row r="11" spans="2:12" ht="15" customHeight="1" x14ac:dyDescent="0.25">
      <c r="B11" s="91" t="s">
        <v>14</v>
      </c>
      <c r="C11" s="92"/>
      <c r="D11" s="92"/>
      <c r="E11" s="92"/>
      <c r="F11" s="92"/>
      <c r="G11" s="92"/>
      <c r="H11" s="98">
        <f>SUM(Υπολογισμοί!F4:F15)/1000</f>
        <v>0</v>
      </c>
      <c r="I11" s="99"/>
      <c r="K11" s="23"/>
      <c r="L11" s="25"/>
    </row>
    <row r="12" spans="2:12" ht="15" customHeight="1" x14ac:dyDescent="0.25">
      <c r="B12" s="91" t="s">
        <v>15</v>
      </c>
      <c r="C12" s="92"/>
      <c r="D12" s="92"/>
      <c r="E12" s="92"/>
      <c r="F12" s="92"/>
      <c r="G12" s="92"/>
      <c r="H12" s="86">
        <f>SUM(Υπολογισμοί!H4:H15)</f>
        <v>0</v>
      </c>
      <c r="I12" s="87"/>
      <c r="K12" s="23"/>
      <c r="L12" s="25"/>
    </row>
    <row r="13" spans="2:12" x14ac:dyDescent="0.25">
      <c r="B13" s="88"/>
      <c r="C13" s="89"/>
      <c r="D13" s="89"/>
      <c r="E13" s="89"/>
      <c r="F13" s="89"/>
      <c r="G13" s="89"/>
      <c r="H13" s="89"/>
      <c r="I13" s="90"/>
    </row>
    <row r="14" spans="2:12" ht="15" customHeight="1" x14ac:dyDescent="0.25">
      <c r="B14" s="95" t="s">
        <v>69</v>
      </c>
      <c r="C14" s="96"/>
      <c r="D14" s="96"/>
      <c r="E14" s="96"/>
      <c r="F14" s="96"/>
      <c r="G14" s="96"/>
      <c r="H14" s="96"/>
      <c r="I14" s="97"/>
    </row>
    <row r="15" spans="2:12" ht="15" customHeight="1" x14ac:dyDescent="0.25">
      <c r="B15" s="91" t="s">
        <v>16</v>
      </c>
      <c r="C15" s="92"/>
      <c r="D15" s="92"/>
      <c r="E15" s="92"/>
      <c r="F15" s="92"/>
      <c r="G15" s="92"/>
      <c r="H15" s="98">
        <f>+H6-H11</f>
        <v>0</v>
      </c>
      <c r="I15" s="99"/>
      <c r="L15" s="25"/>
    </row>
    <row r="16" spans="2:12" ht="30" customHeight="1" x14ac:dyDescent="0.25">
      <c r="B16" s="91" t="s">
        <v>17</v>
      </c>
      <c r="C16" s="92"/>
      <c r="D16" s="92"/>
      <c r="E16" s="92"/>
      <c r="F16" s="92"/>
      <c r="G16" s="92"/>
      <c r="H16" s="139">
        <f>+H7-H12</f>
        <v>0</v>
      </c>
      <c r="I16" s="140"/>
      <c r="L16" s="25"/>
    </row>
    <row r="17" spans="2:16" x14ac:dyDescent="0.25">
      <c r="B17" s="88"/>
      <c r="C17" s="89"/>
      <c r="D17" s="89"/>
      <c r="E17" s="89"/>
      <c r="F17" s="89"/>
      <c r="G17" s="89"/>
      <c r="H17" s="89"/>
      <c r="I17" s="90"/>
    </row>
    <row r="18" spans="2:16" ht="15" customHeight="1" x14ac:dyDescent="0.25">
      <c r="B18" s="95" t="s">
        <v>28</v>
      </c>
      <c r="C18" s="96"/>
      <c r="D18" s="96"/>
      <c r="E18" s="96"/>
      <c r="F18" s="96"/>
      <c r="G18" s="96"/>
      <c r="H18" s="96"/>
      <c r="I18" s="97"/>
    </row>
    <row r="19" spans="2:16" ht="15" customHeight="1" x14ac:dyDescent="0.25">
      <c r="B19" s="100" t="s">
        <v>18</v>
      </c>
      <c r="C19" s="101"/>
      <c r="D19" s="101" t="s">
        <v>19</v>
      </c>
      <c r="E19" s="101"/>
      <c r="F19" s="101" t="s">
        <v>20</v>
      </c>
      <c r="G19" s="101"/>
      <c r="H19" s="101" t="s">
        <v>21</v>
      </c>
      <c r="I19" s="110"/>
    </row>
    <row r="20" spans="2:16" ht="15" customHeight="1" x14ac:dyDescent="0.25">
      <c r="B20" s="91" t="s">
        <v>70</v>
      </c>
      <c r="C20" s="92"/>
      <c r="D20" s="98">
        <f>I28*H7/1000000</f>
        <v>0</v>
      </c>
      <c r="E20" s="98"/>
      <c r="F20" s="98">
        <f>I28*H12/1000000</f>
        <v>0</v>
      </c>
      <c r="G20" s="98"/>
      <c r="H20" s="108">
        <f t="shared" ref="H20" si="0">+D20-F20</f>
        <v>0</v>
      </c>
      <c r="I20" s="109"/>
      <c r="L20" s="25"/>
      <c r="N20" s="25"/>
      <c r="P20" s="25"/>
    </row>
    <row r="21" spans="2:16" ht="15" customHeight="1" x14ac:dyDescent="0.25">
      <c r="B21" s="116"/>
      <c r="C21" s="117"/>
      <c r="D21" s="117"/>
      <c r="E21" s="117"/>
      <c r="F21" s="117"/>
      <c r="G21" s="117"/>
      <c r="H21" s="117"/>
      <c r="I21" s="118"/>
    </row>
    <row r="22" spans="2:16" ht="15" customHeight="1" x14ac:dyDescent="0.25">
      <c r="B22" s="119" t="s">
        <v>22</v>
      </c>
      <c r="C22" s="120"/>
      <c r="D22" s="120"/>
      <c r="E22" s="120"/>
      <c r="F22" s="120"/>
      <c r="G22" s="120"/>
      <c r="H22" s="120"/>
      <c r="I22" s="67">
        <f>IF(D20=0,0,H20/D20)</f>
        <v>0</v>
      </c>
      <c r="L22" s="25"/>
    </row>
    <row r="23" spans="2:16" ht="15.75" thickBot="1" x14ac:dyDescent="0.3">
      <c r="B23" s="113"/>
      <c r="C23" s="114"/>
      <c r="D23" s="114"/>
      <c r="E23" s="114"/>
      <c r="F23" s="114"/>
      <c r="G23" s="114"/>
      <c r="H23" s="114"/>
      <c r="I23" s="115"/>
    </row>
    <row r="26" spans="2:16" x14ac:dyDescent="0.25">
      <c r="B26" s="65" t="s">
        <v>73</v>
      </c>
    </row>
    <row r="27" spans="2:16" ht="15.75" x14ac:dyDescent="0.25">
      <c r="B27" s="85" t="s">
        <v>31</v>
      </c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</row>
    <row r="28" spans="2:16" ht="15" customHeight="1" x14ac:dyDescent="0.25">
      <c r="B28" s="111" t="s">
        <v>29</v>
      </c>
      <c r="C28" s="111"/>
      <c r="D28" s="111"/>
      <c r="E28" s="111"/>
      <c r="F28" s="111"/>
      <c r="G28" s="111"/>
      <c r="H28" s="111"/>
      <c r="I28" s="24">
        <v>989</v>
      </c>
      <c r="J28" s="112" t="s">
        <v>30</v>
      </c>
      <c r="K28" s="112"/>
      <c r="L28" s="112"/>
      <c r="M28" s="112"/>
      <c r="N28" s="112"/>
      <c r="O28" s="112"/>
    </row>
    <row r="30" spans="2:16" ht="15.75" x14ac:dyDescent="0.25">
      <c r="B30" s="85" t="s">
        <v>71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</row>
    <row r="31" spans="2:16" x14ac:dyDescent="0.25">
      <c r="B31" s="121" t="s">
        <v>32</v>
      </c>
      <c r="C31" s="121"/>
      <c r="D31" s="121"/>
      <c r="E31" s="121"/>
      <c r="F31" s="121"/>
      <c r="G31" s="121"/>
      <c r="H31" s="121"/>
      <c r="I31" s="26">
        <v>11.9</v>
      </c>
      <c r="J31" s="122" t="s">
        <v>33</v>
      </c>
      <c r="K31" s="122"/>
      <c r="L31" s="122"/>
      <c r="M31" s="122"/>
      <c r="N31" s="122"/>
      <c r="O31" s="122"/>
    </row>
    <row r="33" spans="2:15" ht="15.75" x14ac:dyDescent="0.25">
      <c r="B33" s="85" t="s">
        <v>81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2:15" x14ac:dyDescent="0.25">
      <c r="B34" s="111" t="s">
        <v>41</v>
      </c>
      <c r="C34" s="111"/>
      <c r="D34" s="111"/>
      <c r="E34" s="111"/>
      <c r="F34" s="111"/>
      <c r="G34" s="111"/>
      <c r="H34" s="111"/>
      <c r="I34" s="24">
        <v>80</v>
      </c>
      <c r="J34" s="112" t="s">
        <v>42</v>
      </c>
      <c r="K34" s="112"/>
      <c r="L34" s="112"/>
      <c r="M34" s="112"/>
      <c r="N34" s="112"/>
      <c r="O34" s="112"/>
    </row>
  </sheetData>
  <sheetProtection sheet="1" objects="1" scenarios="1"/>
  <mergeCells count="44">
    <mergeCell ref="B20:C20"/>
    <mergeCell ref="B14:I14"/>
    <mergeCell ref="B33:O33"/>
    <mergeCell ref="B34:H34"/>
    <mergeCell ref="J34:O34"/>
    <mergeCell ref="B23:I23"/>
    <mergeCell ref="B21:I21"/>
    <mergeCell ref="D20:E20"/>
    <mergeCell ref="F20:G20"/>
    <mergeCell ref="H20:I20"/>
    <mergeCell ref="B22:H22"/>
    <mergeCell ref="B31:H31"/>
    <mergeCell ref="J31:O31"/>
    <mergeCell ref="B27:O27"/>
    <mergeCell ref="B28:H28"/>
    <mergeCell ref="J28:O28"/>
    <mergeCell ref="B15:G15"/>
    <mergeCell ref="H15:I15"/>
    <mergeCell ref="B16:G16"/>
    <mergeCell ref="H16:I16"/>
    <mergeCell ref="F19:G19"/>
    <mergeCell ref="H19:I19"/>
    <mergeCell ref="B3:I3"/>
    <mergeCell ref="B4:I4"/>
    <mergeCell ref="B5:G5"/>
    <mergeCell ref="H5:I5"/>
    <mergeCell ref="B6:G6"/>
    <mergeCell ref="H6:I6"/>
    <mergeCell ref="B30:O30"/>
    <mergeCell ref="H7:I7"/>
    <mergeCell ref="B8:I8"/>
    <mergeCell ref="B17:I17"/>
    <mergeCell ref="B12:G12"/>
    <mergeCell ref="H12:I12"/>
    <mergeCell ref="B7:G7"/>
    <mergeCell ref="B9:I9"/>
    <mergeCell ref="B10:G10"/>
    <mergeCell ref="H10:I10"/>
    <mergeCell ref="B11:G11"/>
    <mergeCell ref="H11:I11"/>
    <mergeCell ref="B13:I13"/>
    <mergeCell ref="B18:I18"/>
    <mergeCell ref="B19:C19"/>
    <mergeCell ref="D19:E19"/>
  </mergeCells>
  <conditionalFormatting sqref="I28">
    <cfRule type="containsBlanks" dxfId="2" priority="4">
      <formula>LEN(TRIM(I28))=0</formula>
    </cfRule>
  </conditionalFormatting>
  <conditionalFormatting sqref="I31">
    <cfRule type="containsBlanks" dxfId="1" priority="2">
      <formula>LEN(TRIM(I31))=0</formula>
    </cfRule>
  </conditionalFormatting>
  <conditionalFormatting sqref="I34">
    <cfRule type="containsBlanks" dxfId="0" priority="1">
      <formula>LEN(TRIM(I34))=0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5"/>
  <sheetViews>
    <sheetView workbookViewId="0">
      <selection activeCell="B2" sqref="B2:H2"/>
    </sheetView>
  </sheetViews>
  <sheetFormatPr defaultRowHeight="15" x14ac:dyDescent="0.25"/>
  <cols>
    <col min="2" max="2" width="13" customWidth="1"/>
    <col min="3" max="3" width="14.28515625" customWidth="1"/>
    <col min="4" max="4" width="14" customWidth="1"/>
    <col min="5" max="6" width="10.28515625" customWidth="1"/>
    <col min="7" max="7" width="11.7109375" customWidth="1"/>
    <col min="8" max="8" width="11.140625" customWidth="1"/>
  </cols>
  <sheetData>
    <row r="1" spans="2:12" ht="15.75" thickBot="1" x14ac:dyDescent="0.3"/>
    <row r="2" spans="2:12" ht="15.75" x14ac:dyDescent="0.25">
      <c r="B2" s="123" t="s">
        <v>23</v>
      </c>
      <c r="C2" s="124"/>
      <c r="D2" s="124"/>
      <c r="E2" s="124"/>
      <c r="F2" s="124"/>
      <c r="G2" s="124"/>
      <c r="H2" s="125"/>
    </row>
    <row r="3" spans="2:12" ht="54" customHeight="1" x14ac:dyDescent="0.25">
      <c r="B3" s="18" t="s">
        <v>0</v>
      </c>
      <c r="C3" s="19" t="s">
        <v>24</v>
      </c>
      <c r="D3" s="19" t="s">
        <v>25</v>
      </c>
      <c r="E3" s="19" t="s">
        <v>35</v>
      </c>
      <c r="F3" s="19" t="s">
        <v>36</v>
      </c>
      <c r="G3" s="19" t="s">
        <v>37</v>
      </c>
      <c r="H3" s="68" t="s">
        <v>38</v>
      </c>
    </row>
    <row r="4" spans="2:12" ht="30" customHeight="1" x14ac:dyDescent="0.25">
      <c r="B4" s="20" t="str">
        <f>IF('Συμβατικά ΦΣ'!B4&lt;&gt;"",'Συμβατικά ΦΣ'!B4,"")</f>
        <v/>
      </c>
      <c r="C4" s="21" t="str">
        <f>IF(B4&lt;&gt;"",'Νέα ΦΣ'!C4,"")</f>
        <v/>
      </c>
      <c r="D4" s="21" t="str">
        <f>IF(B4&lt;&gt;"",'Νέα ΦΣ'!H4 &amp; " -" &amp; 'Νέα ΦΣ'!L4 &amp; "W","")</f>
        <v/>
      </c>
      <c r="E4" s="22" t="str">
        <f>IF(B4&lt;&gt;"",ROUND('Συμβατικά ΦΣ'!H4*'Συμβατικά ΦΣ'!J4,2),"")</f>
        <v/>
      </c>
      <c r="F4" s="22" t="str">
        <f>IF(B4&lt;&gt;"",ROUND('Νέα ΦΣ'!I4*'Νέα ΦΣ'!L4,2),"")</f>
        <v/>
      </c>
      <c r="G4" s="22" t="str">
        <f>IF(B4&lt;&gt;"",ROUND('Συμβατικά ΦΣ'!L4*'Συμβατικά ΦΣ'!J4*Αποτελέσματα!$I$31*365/1000,2),"")</f>
        <v/>
      </c>
      <c r="H4" s="69" t="str">
        <f>IF(B4&lt;&gt;"",IF('Νέα ΦΣ'!M4="ΝΑΙ",ROUND(0.85*F4*Αποτελέσματα!I31*365/1000,2),ROUND(F4*Αποτελέσματα!I31*365/1000,2)),"")</f>
        <v/>
      </c>
      <c r="K4" s="28"/>
      <c r="L4" s="23"/>
    </row>
    <row r="5" spans="2:12" ht="30" customHeight="1" x14ac:dyDescent="0.25">
      <c r="B5" s="20" t="str">
        <f>IF('Συμβατικά ΦΣ'!B5&lt;&gt;"",'Συμβατικά ΦΣ'!B5,"")</f>
        <v/>
      </c>
      <c r="C5" s="21" t="str">
        <f>IF(B5&lt;&gt;"",'Νέα ΦΣ'!C5,"")</f>
        <v/>
      </c>
      <c r="D5" s="21" t="str">
        <f>IF(B5&lt;&gt;"",'Νέα ΦΣ'!H5 &amp; " -" &amp; 'Νέα ΦΣ'!L5 &amp; "W","")</f>
        <v/>
      </c>
      <c r="E5" s="22" t="str">
        <f>IF(B5&lt;&gt;"",ROUND('Συμβατικά ΦΣ'!H5*'Συμβατικά ΦΣ'!J5,2),"")</f>
        <v/>
      </c>
      <c r="F5" s="22" t="str">
        <f>IF(B5&lt;&gt;"",ROUND('Νέα ΦΣ'!I5*'Νέα ΦΣ'!L5,2),"")</f>
        <v/>
      </c>
      <c r="G5" s="22" t="str">
        <f>IF(B5&lt;&gt;"",ROUND('Συμβατικά ΦΣ'!L5*'Συμβατικά ΦΣ'!J5*Αποτελέσματα!$I$31*365/1000,2),"")</f>
        <v/>
      </c>
      <c r="H5" s="69" t="str">
        <f>IF(B5&lt;&gt;"",IF('Νέα ΦΣ'!M5="ΝΑΙ",ROUND(0.85*F5*Αποτελέσματα!I32*365/1000,2),ROUND(F5*Αποτελέσματα!I32*365/1000,2)),"")</f>
        <v/>
      </c>
    </row>
    <row r="6" spans="2:12" ht="30" customHeight="1" x14ac:dyDescent="0.25">
      <c r="B6" s="20" t="str">
        <f>IF('Συμβατικά ΦΣ'!B6&lt;&gt;"",'Συμβατικά ΦΣ'!B6,"")</f>
        <v/>
      </c>
      <c r="C6" s="21" t="str">
        <f>IF(B6&lt;&gt;"",'Νέα ΦΣ'!C6,"")</f>
        <v/>
      </c>
      <c r="D6" s="21" t="str">
        <f>IF(B6&lt;&gt;"",'Νέα ΦΣ'!H6 &amp; " -" &amp; 'Νέα ΦΣ'!L6 &amp; "W","")</f>
        <v/>
      </c>
      <c r="E6" s="22" t="str">
        <f>IF(B6&lt;&gt;"",ROUND('Συμβατικά ΦΣ'!H6*'Συμβατικά ΦΣ'!J6,2),"")</f>
        <v/>
      </c>
      <c r="F6" s="22" t="str">
        <f>IF(B6&lt;&gt;"",ROUND('Νέα ΦΣ'!I6*'Νέα ΦΣ'!L6,2),"")</f>
        <v/>
      </c>
      <c r="G6" s="22" t="str">
        <f>IF(B6&lt;&gt;"",ROUND('Συμβατικά ΦΣ'!L6*'Συμβατικά ΦΣ'!J6*Αποτελέσματα!$I$31*365/1000,2),"")</f>
        <v/>
      </c>
      <c r="H6" s="69" t="str">
        <f>IF(B6&lt;&gt;"",IF('Νέα ΦΣ'!M6="ΝΑΙ",ROUND(0.85*F6*Αποτελέσματα!I33*365/1000,2),ROUND(F6*Αποτελέσματα!I33*365/1000,2)),"")</f>
        <v/>
      </c>
    </row>
    <row r="7" spans="2:12" ht="30" customHeight="1" x14ac:dyDescent="0.25">
      <c r="B7" s="20" t="str">
        <f>IF('Συμβατικά ΦΣ'!B7&lt;&gt;"",'Συμβατικά ΦΣ'!B7,"")</f>
        <v/>
      </c>
      <c r="C7" s="21" t="str">
        <f>IF(B7&lt;&gt;"",'Νέα ΦΣ'!C7,"")</f>
        <v/>
      </c>
      <c r="D7" s="21" t="str">
        <f>IF(B7&lt;&gt;"",'Νέα ΦΣ'!H7 &amp; " -" &amp; 'Νέα ΦΣ'!L7 &amp; "W","")</f>
        <v/>
      </c>
      <c r="E7" s="22" t="str">
        <f>IF(B7&lt;&gt;"",ROUND('Συμβατικά ΦΣ'!H7*'Συμβατικά ΦΣ'!J7,2),"")</f>
        <v/>
      </c>
      <c r="F7" s="22" t="str">
        <f>IF(B7&lt;&gt;"",ROUND('Νέα ΦΣ'!I7*'Νέα ΦΣ'!L7,2),"")</f>
        <v/>
      </c>
      <c r="G7" s="22" t="str">
        <f>IF(B7&lt;&gt;"",ROUND('Συμβατικά ΦΣ'!L7*'Συμβατικά ΦΣ'!J7*Αποτελέσματα!$I$31*365/1000,2),"")</f>
        <v/>
      </c>
      <c r="H7" s="69" t="str">
        <f>IF(B7&lt;&gt;"",IF('Νέα ΦΣ'!M7="ΝΑΙ",ROUND(0.85*F7*Αποτελέσματα!I34*365/1000,2),ROUND(F7*Αποτελέσματα!I34*365/1000,2)),"")</f>
        <v/>
      </c>
      <c r="J7" s="23"/>
    </row>
    <row r="8" spans="2:12" ht="30" customHeight="1" x14ac:dyDescent="0.25">
      <c r="B8" s="20" t="str">
        <f>IF('Συμβατικά ΦΣ'!B8&lt;&gt;"",'Συμβατικά ΦΣ'!B8,"")</f>
        <v/>
      </c>
      <c r="C8" s="21" t="str">
        <f>IF(B8&lt;&gt;"",'Νέα ΦΣ'!C8,"")</f>
        <v/>
      </c>
      <c r="D8" s="21" t="str">
        <f>IF(B8&lt;&gt;"",'Νέα ΦΣ'!H8 &amp; " -" &amp; 'Νέα ΦΣ'!L8 &amp; "W","")</f>
        <v/>
      </c>
      <c r="E8" s="22" t="str">
        <f>IF(B8&lt;&gt;"",ROUND('Συμβατικά ΦΣ'!H8*'Συμβατικά ΦΣ'!J8,2),"")</f>
        <v/>
      </c>
      <c r="F8" s="22" t="str">
        <f>IF(B8&lt;&gt;"",ROUND('Νέα ΦΣ'!I8*'Νέα ΦΣ'!L8,2),"")</f>
        <v/>
      </c>
      <c r="G8" s="22" t="str">
        <f>IF(B8&lt;&gt;"",ROUND('Συμβατικά ΦΣ'!L8*'Συμβατικά ΦΣ'!J8*Αποτελέσματα!$I$31*365/1000,2),"")</f>
        <v/>
      </c>
      <c r="H8" s="69" t="str">
        <f>IF(B8&lt;&gt;"",IF('Νέα ΦΣ'!M8="ΝΑΙ",ROUND(0.85*F8*Αποτελέσματα!I35*365/1000,2),ROUND(F8*Αποτελέσματα!I35*365/1000,2)),"")</f>
        <v/>
      </c>
    </row>
    <row r="9" spans="2:12" ht="30" customHeight="1" x14ac:dyDescent="0.25">
      <c r="B9" s="20" t="str">
        <f>IF('Συμβατικά ΦΣ'!B9&lt;&gt;"",'Συμβατικά ΦΣ'!B9,"")</f>
        <v/>
      </c>
      <c r="C9" s="21" t="str">
        <f>IF(B9&lt;&gt;"",'Νέα ΦΣ'!C9,"")</f>
        <v/>
      </c>
      <c r="D9" s="21" t="str">
        <f>IF(B9&lt;&gt;"",'Νέα ΦΣ'!H9 &amp; " -" &amp; 'Νέα ΦΣ'!L9 &amp; "W","")</f>
        <v/>
      </c>
      <c r="E9" s="22" t="str">
        <f>IF(B9&lt;&gt;"",ROUND('Συμβατικά ΦΣ'!H9*'Συμβατικά ΦΣ'!J9,2),"")</f>
        <v/>
      </c>
      <c r="F9" s="22" t="str">
        <f>IF(B9&lt;&gt;"",ROUND('Νέα ΦΣ'!I9*'Νέα ΦΣ'!L9,2),"")</f>
        <v/>
      </c>
      <c r="G9" s="22" t="str">
        <f>IF(B9&lt;&gt;"",ROUND('Συμβατικά ΦΣ'!L9*'Συμβατικά ΦΣ'!J9*Αποτελέσματα!$I$31*365/1000,2),"")</f>
        <v/>
      </c>
      <c r="H9" s="69" t="str">
        <f>IF(B9&lt;&gt;"",IF('Νέα ΦΣ'!M9="ΝΑΙ",ROUND(0.85*F9*Αποτελέσματα!I36*365/1000,2),ROUND(F9*Αποτελέσματα!I36*365/1000,2)),"")</f>
        <v/>
      </c>
    </row>
    <row r="10" spans="2:12" ht="30" customHeight="1" x14ac:dyDescent="0.25">
      <c r="B10" s="20" t="str">
        <f>IF('Συμβατικά ΦΣ'!B10&lt;&gt;"",'Συμβατικά ΦΣ'!B10,"")</f>
        <v/>
      </c>
      <c r="C10" s="21" t="str">
        <f>IF(B10&lt;&gt;"",'Νέα ΦΣ'!C10,"")</f>
        <v/>
      </c>
      <c r="D10" s="21" t="str">
        <f>IF(B10&lt;&gt;"",'Νέα ΦΣ'!H10 &amp; " -" &amp; 'Νέα ΦΣ'!L10 &amp; "W","")</f>
        <v/>
      </c>
      <c r="E10" s="22" t="str">
        <f>IF(B10&lt;&gt;"",ROUND('Συμβατικά ΦΣ'!H10*'Συμβατικά ΦΣ'!J10,2),"")</f>
        <v/>
      </c>
      <c r="F10" s="22" t="str">
        <f>IF(B10&lt;&gt;"",ROUND('Νέα ΦΣ'!I10*'Νέα ΦΣ'!L10,2),"")</f>
        <v/>
      </c>
      <c r="G10" s="22" t="str">
        <f>IF(B10&lt;&gt;"",ROUND('Συμβατικά ΦΣ'!L10*'Συμβατικά ΦΣ'!J10*Αποτελέσματα!$I$31*365/1000,2),"")</f>
        <v/>
      </c>
      <c r="H10" s="69" t="str">
        <f>IF(B10&lt;&gt;"",IF('Νέα ΦΣ'!M10="ΝΑΙ",ROUND(0.85*F10*Αποτελέσματα!I37*365/1000,2),ROUND(F10*Αποτελέσματα!I37*365/1000,2)),"")</f>
        <v/>
      </c>
    </row>
    <row r="11" spans="2:12" ht="30" customHeight="1" x14ac:dyDescent="0.25">
      <c r="B11" s="20" t="str">
        <f>IF('Συμβατικά ΦΣ'!B11&lt;&gt;"",'Συμβατικά ΦΣ'!B11,"")</f>
        <v/>
      </c>
      <c r="C11" s="21" t="str">
        <f>IF(B11&lt;&gt;"",'Νέα ΦΣ'!C11,"")</f>
        <v/>
      </c>
      <c r="D11" s="21" t="str">
        <f>IF(B11&lt;&gt;"",'Νέα ΦΣ'!H11 &amp; " -" &amp; 'Νέα ΦΣ'!L11 &amp; "W","")</f>
        <v/>
      </c>
      <c r="E11" s="22" t="str">
        <f>IF(B11&lt;&gt;"",ROUND('Συμβατικά ΦΣ'!H11*'Συμβατικά ΦΣ'!J11,2),"")</f>
        <v/>
      </c>
      <c r="F11" s="22" t="str">
        <f>IF(B11&lt;&gt;"",ROUND('Νέα ΦΣ'!I11*'Νέα ΦΣ'!L11,2),"")</f>
        <v/>
      </c>
      <c r="G11" s="22" t="str">
        <f>IF(B11&lt;&gt;"",ROUND('Συμβατικά ΦΣ'!L11*'Συμβατικά ΦΣ'!J11*Αποτελέσματα!$I$31*365/1000,2),"")</f>
        <v/>
      </c>
      <c r="H11" s="69" t="str">
        <f>IF(B11&lt;&gt;"",IF('Νέα ΦΣ'!M11="ΝΑΙ",ROUND(0.85*F11*Αποτελέσματα!I38*365/1000,2),ROUND(F11*Αποτελέσματα!I38*365/1000,2)),"")</f>
        <v/>
      </c>
    </row>
    <row r="12" spans="2:12" ht="30" customHeight="1" x14ac:dyDescent="0.25">
      <c r="B12" s="20" t="str">
        <f>IF('Συμβατικά ΦΣ'!B12&lt;&gt;"",'Συμβατικά ΦΣ'!B12,"")</f>
        <v/>
      </c>
      <c r="C12" s="21" t="str">
        <f>IF(B12&lt;&gt;"",'Νέα ΦΣ'!C12,"")</f>
        <v/>
      </c>
      <c r="D12" s="21" t="str">
        <f>IF(B12&lt;&gt;"",'Νέα ΦΣ'!H12 &amp; " -" &amp; 'Νέα ΦΣ'!L12 &amp; "W","")</f>
        <v/>
      </c>
      <c r="E12" s="22" t="str">
        <f>IF(B12&lt;&gt;"",ROUND('Συμβατικά ΦΣ'!H12*'Συμβατικά ΦΣ'!J12,2),"")</f>
        <v/>
      </c>
      <c r="F12" s="22" t="str">
        <f>IF(B12&lt;&gt;"",ROUND('Νέα ΦΣ'!I12*'Νέα ΦΣ'!L12,2),"")</f>
        <v/>
      </c>
      <c r="G12" s="22" t="str">
        <f>IF(B12&lt;&gt;"",ROUND('Συμβατικά ΦΣ'!L12*'Συμβατικά ΦΣ'!J12*Αποτελέσματα!$I$31*365/1000,2),"")</f>
        <v/>
      </c>
      <c r="H12" s="69" t="str">
        <f>IF(B12&lt;&gt;"",IF('Νέα ΦΣ'!M12="ΝΑΙ",ROUND(0.85*F12*Αποτελέσματα!I39*365/1000,2),ROUND(F12*Αποτελέσματα!I39*365/1000,2)),"")</f>
        <v/>
      </c>
    </row>
    <row r="13" spans="2:12" ht="30" customHeight="1" x14ac:dyDescent="0.25">
      <c r="B13" s="20" t="str">
        <f>IF('Συμβατικά ΦΣ'!B13&lt;&gt;"",'Συμβατικά ΦΣ'!B13,"")</f>
        <v/>
      </c>
      <c r="C13" s="21" t="str">
        <f>IF(B13&lt;&gt;"",'Νέα ΦΣ'!C13,"")</f>
        <v/>
      </c>
      <c r="D13" s="21" t="str">
        <f>IF(B13&lt;&gt;"",'Νέα ΦΣ'!H13 &amp; " -" &amp; 'Νέα ΦΣ'!L13 &amp; "W","")</f>
        <v/>
      </c>
      <c r="E13" s="22" t="str">
        <f>IF(B13&lt;&gt;"",ROUND('Συμβατικά ΦΣ'!H13*'Συμβατικά ΦΣ'!J13,2),"")</f>
        <v/>
      </c>
      <c r="F13" s="22" t="str">
        <f>IF(B13&lt;&gt;"",ROUND('Νέα ΦΣ'!I13*'Νέα ΦΣ'!L13,2),"")</f>
        <v/>
      </c>
      <c r="G13" s="22" t="str">
        <f>IF(B13&lt;&gt;"",ROUND('Συμβατικά ΦΣ'!L13*'Συμβατικά ΦΣ'!J13*Αποτελέσματα!$I$31*365/1000,2),"")</f>
        <v/>
      </c>
      <c r="H13" s="69" t="str">
        <f>IF(B13&lt;&gt;"",IF('Νέα ΦΣ'!M13="ΝΑΙ",ROUND(0.85*F13*Αποτελέσματα!I40*365/1000,2),ROUND(F13*Αποτελέσματα!I40*365/1000,2)),"")</f>
        <v/>
      </c>
    </row>
    <row r="14" spans="2:12" ht="30" customHeight="1" x14ac:dyDescent="0.25">
      <c r="B14" s="20" t="str">
        <f>IF('Συμβατικά ΦΣ'!B14&lt;&gt;"",'Συμβατικά ΦΣ'!B14,"")</f>
        <v/>
      </c>
      <c r="C14" s="21" t="str">
        <f>IF(B14&lt;&gt;"",'Νέα ΦΣ'!C14,"")</f>
        <v/>
      </c>
      <c r="D14" s="21" t="str">
        <f>IF(B14&lt;&gt;"",'Νέα ΦΣ'!H14 &amp; " -" &amp; 'Νέα ΦΣ'!L14 &amp; "W","")</f>
        <v/>
      </c>
      <c r="E14" s="22" t="str">
        <f>IF(B14&lt;&gt;"",ROUND('Συμβατικά ΦΣ'!H14*'Συμβατικά ΦΣ'!J14,2),"")</f>
        <v/>
      </c>
      <c r="F14" s="22" t="str">
        <f>IF(B14&lt;&gt;"",ROUND('Νέα ΦΣ'!I14*'Νέα ΦΣ'!L14,2),"")</f>
        <v/>
      </c>
      <c r="G14" s="22" t="str">
        <f>IF(B14&lt;&gt;"",ROUND('Συμβατικά ΦΣ'!L14*'Συμβατικά ΦΣ'!J14*Αποτελέσματα!$I$31*365/1000,2),"")</f>
        <v/>
      </c>
      <c r="H14" s="69" t="str">
        <f>IF(B14&lt;&gt;"",IF('Νέα ΦΣ'!M14="ΝΑΙ",ROUND(0.85*F14*Αποτελέσματα!I41*365/1000,2),ROUND(F14*Αποτελέσματα!I41*365/1000,2)),"")</f>
        <v/>
      </c>
    </row>
    <row r="15" spans="2:12" ht="30" customHeight="1" thickBot="1" x14ac:dyDescent="0.3">
      <c r="B15" s="70" t="str">
        <f>IF('Συμβατικά ΦΣ'!B15&lt;&gt;"",'Συμβατικά ΦΣ'!B15,"")</f>
        <v/>
      </c>
      <c r="C15" s="71" t="str">
        <f>IF(B15&lt;&gt;"",'Νέα ΦΣ'!C15,"")</f>
        <v/>
      </c>
      <c r="D15" s="71" t="str">
        <f>IF(B15&lt;&gt;"",'Νέα ΦΣ'!H15 &amp; " -" &amp; 'Νέα ΦΣ'!L15 &amp; "W","")</f>
        <v/>
      </c>
      <c r="E15" s="72" t="str">
        <f>IF(B15&lt;&gt;"",ROUND('Συμβατικά ΦΣ'!H15*'Συμβατικά ΦΣ'!J15,2),"")</f>
        <v/>
      </c>
      <c r="F15" s="72" t="str">
        <f>IF(B15&lt;&gt;"",ROUND('Νέα ΦΣ'!I15*'Νέα ΦΣ'!L15,2),"")</f>
        <v/>
      </c>
      <c r="G15" s="72" t="str">
        <f>IF(B15&lt;&gt;"",ROUND('Συμβατικά ΦΣ'!L15*'Συμβατικά ΦΣ'!J15*Αποτελέσματα!$I$31*365/1000,2),"")</f>
        <v/>
      </c>
      <c r="H15" s="73" t="str">
        <f>IF(B15&lt;&gt;"",IF('Νέα ΦΣ'!M15="ΝΑΙ",ROUND(0.85*F15*Αποτελέσματα!I42*365/1000,2),ROUND(F15*Αποτελέσματα!I42*365/1000,2)),"")</f>
        <v/>
      </c>
    </row>
  </sheetData>
  <mergeCells count="1">
    <mergeCell ref="B2:H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/>
  </sheetViews>
  <sheetFormatPr defaultRowHeight="15" x14ac:dyDescent="0.25"/>
  <cols>
    <col min="1" max="1" width="51.5703125" style="29" customWidth="1"/>
    <col min="2" max="2" width="32" style="29" customWidth="1"/>
    <col min="3" max="3" width="19.28515625" style="29" customWidth="1"/>
    <col min="4" max="4" width="9.140625" style="29"/>
    <col min="5" max="5" width="16.85546875" style="29" customWidth="1"/>
    <col min="6" max="7" width="9.140625" style="29"/>
  </cols>
  <sheetData>
    <row r="1" spans="1:16" x14ac:dyDescent="0.25">
      <c r="A1" s="74" t="s">
        <v>74</v>
      </c>
    </row>
    <row r="3" spans="1:16" x14ac:dyDescent="0.25">
      <c r="A3" s="126" t="s">
        <v>43</v>
      </c>
      <c r="B3" s="126"/>
      <c r="C3" s="30" t="s">
        <v>44</v>
      </c>
    </row>
    <row r="4" spans="1:16" ht="15.75" thickBot="1" x14ac:dyDescent="0.3"/>
    <row r="5" spans="1:16" ht="36" x14ac:dyDescent="0.25">
      <c r="A5" s="57" t="s">
        <v>45</v>
      </c>
      <c r="B5" s="133" t="s">
        <v>46</v>
      </c>
      <c r="C5" s="134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5">
      <c r="A6" s="31" t="s">
        <v>47</v>
      </c>
      <c r="B6" s="135"/>
      <c r="C6" s="136"/>
    </row>
    <row r="7" spans="1:16" ht="24" x14ac:dyDescent="0.25">
      <c r="A7" s="32" t="s">
        <v>5</v>
      </c>
      <c r="B7" s="135"/>
      <c r="C7" s="136"/>
    </row>
    <row r="8" spans="1:16" ht="24" x14ac:dyDescent="0.25">
      <c r="A8" s="32" t="s">
        <v>48</v>
      </c>
      <c r="B8" s="135"/>
      <c r="C8" s="136"/>
    </row>
    <row r="9" spans="1:16" ht="24" x14ac:dyDescent="0.25">
      <c r="A9" s="32" t="s">
        <v>49</v>
      </c>
      <c r="B9" s="135"/>
      <c r="C9" s="136"/>
    </row>
    <row r="10" spans="1:16" ht="24" x14ac:dyDescent="0.25">
      <c r="A10" s="32" t="s">
        <v>50</v>
      </c>
      <c r="B10" s="135"/>
      <c r="C10" s="136"/>
    </row>
    <row r="11" spans="1:16" x14ac:dyDescent="0.25">
      <c r="A11" s="32" t="s">
        <v>51</v>
      </c>
      <c r="B11" s="135"/>
      <c r="C11" s="136"/>
    </row>
    <row r="12" spans="1:16" x14ac:dyDescent="0.25">
      <c r="A12" s="33">
        <v>1</v>
      </c>
      <c r="B12" s="135"/>
      <c r="C12" s="136"/>
    </row>
    <row r="13" spans="1:16" x14ac:dyDescent="0.25">
      <c r="A13" s="33">
        <v>2</v>
      </c>
      <c r="B13" s="135"/>
      <c r="C13" s="136"/>
    </row>
    <row r="14" spans="1:16" x14ac:dyDescent="0.25">
      <c r="A14" s="33">
        <v>3</v>
      </c>
      <c r="B14" s="135"/>
      <c r="C14" s="136"/>
    </row>
    <row r="15" spans="1:16" x14ac:dyDescent="0.25">
      <c r="A15" s="33">
        <v>4</v>
      </c>
      <c r="B15" s="135"/>
      <c r="C15" s="136"/>
    </row>
    <row r="16" spans="1:16" x14ac:dyDescent="0.25">
      <c r="A16" s="33">
        <v>5</v>
      </c>
      <c r="B16" s="135"/>
      <c r="C16" s="136"/>
    </row>
    <row r="17" spans="1:5" x14ac:dyDescent="0.25">
      <c r="A17" s="33">
        <v>6</v>
      </c>
      <c r="B17" s="135"/>
      <c r="C17" s="136"/>
    </row>
    <row r="18" spans="1:5" x14ac:dyDescent="0.25">
      <c r="A18" s="33">
        <v>7</v>
      </c>
      <c r="B18" s="135"/>
      <c r="C18" s="136"/>
    </row>
    <row r="19" spans="1:5" x14ac:dyDescent="0.25">
      <c r="A19" s="33">
        <v>8</v>
      </c>
      <c r="B19" s="135"/>
      <c r="C19" s="136"/>
    </row>
    <row r="20" spans="1:5" x14ac:dyDescent="0.25">
      <c r="A20" s="33">
        <v>9</v>
      </c>
      <c r="B20" s="135"/>
      <c r="C20" s="136"/>
    </row>
    <row r="21" spans="1:5" ht="15.75" thickBot="1" x14ac:dyDescent="0.3">
      <c r="A21" s="34">
        <v>10</v>
      </c>
      <c r="B21" s="137"/>
      <c r="C21" s="138"/>
    </row>
    <row r="23" spans="1:5" ht="15.75" thickBot="1" x14ac:dyDescent="0.3"/>
    <row r="24" spans="1:5" ht="45" customHeight="1" x14ac:dyDescent="0.25">
      <c r="A24" s="127" t="s">
        <v>52</v>
      </c>
      <c r="B24" s="128"/>
      <c r="C24" s="128"/>
      <c r="D24" s="129" t="s">
        <v>53</v>
      </c>
      <c r="E24" s="130"/>
    </row>
    <row r="25" spans="1:5" x14ac:dyDescent="0.25">
      <c r="A25" s="35" t="s">
        <v>54</v>
      </c>
      <c r="B25" s="36" t="s">
        <v>47</v>
      </c>
      <c r="C25" s="36" t="s">
        <v>55</v>
      </c>
      <c r="D25" s="37"/>
      <c r="E25" s="38"/>
    </row>
    <row r="26" spans="1:5" x14ac:dyDescent="0.25">
      <c r="A26" s="39" t="s">
        <v>56</v>
      </c>
      <c r="B26" s="40" t="s">
        <v>11</v>
      </c>
      <c r="C26" s="40" t="s">
        <v>57</v>
      </c>
      <c r="D26" s="37"/>
      <c r="E26" s="38"/>
    </row>
    <row r="27" spans="1:5" x14ac:dyDescent="0.25">
      <c r="A27" s="39" t="s">
        <v>58</v>
      </c>
      <c r="B27" s="40" t="s">
        <v>59</v>
      </c>
      <c r="C27" s="40" t="s">
        <v>57</v>
      </c>
      <c r="D27" s="37"/>
      <c r="E27" s="38"/>
    </row>
    <row r="28" spans="1:5" x14ac:dyDescent="0.25">
      <c r="A28" s="39" t="s">
        <v>60</v>
      </c>
      <c r="B28" s="40" t="s">
        <v>61</v>
      </c>
      <c r="C28" s="40" t="s">
        <v>57</v>
      </c>
      <c r="D28" s="37"/>
      <c r="E28" s="38"/>
    </row>
    <row r="29" spans="1:5" x14ac:dyDescent="0.25">
      <c r="A29" s="39" t="s">
        <v>62</v>
      </c>
      <c r="B29" s="40" t="s">
        <v>63</v>
      </c>
      <c r="C29" s="40" t="s">
        <v>57</v>
      </c>
      <c r="D29" s="37"/>
      <c r="E29" s="38"/>
    </row>
    <row r="30" spans="1:5" x14ac:dyDescent="0.25">
      <c r="A30" s="39" t="s">
        <v>64</v>
      </c>
      <c r="B30" s="40" t="s">
        <v>65</v>
      </c>
      <c r="C30" s="40" t="s">
        <v>57</v>
      </c>
      <c r="D30" s="37"/>
      <c r="E30" s="38"/>
    </row>
    <row r="31" spans="1:5" x14ac:dyDescent="0.25">
      <c r="A31" s="39" t="s">
        <v>66</v>
      </c>
      <c r="B31" s="40" t="s">
        <v>67</v>
      </c>
      <c r="C31" s="40" t="s">
        <v>57</v>
      </c>
      <c r="D31" s="37"/>
      <c r="E31" s="38"/>
    </row>
    <row r="32" spans="1:5" x14ac:dyDescent="0.25">
      <c r="A32" s="41" t="s">
        <v>68</v>
      </c>
      <c r="B32" s="42">
        <v>1</v>
      </c>
      <c r="C32" s="43"/>
      <c r="D32" s="37"/>
      <c r="E32" s="38"/>
    </row>
    <row r="33" spans="1:5" x14ac:dyDescent="0.25">
      <c r="A33" s="41" t="s">
        <v>68</v>
      </c>
      <c r="B33" s="42">
        <v>2</v>
      </c>
      <c r="C33" s="43"/>
      <c r="D33" s="37"/>
      <c r="E33" s="38"/>
    </row>
    <row r="34" spans="1:5" x14ac:dyDescent="0.25">
      <c r="A34" s="41" t="s">
        <v>68</v>
      </c>
      <c r="B34" s="42">
        <v>3</v>
      </c>
      <c r="C34" s="43"/>
      <c r="D34" s="37"/>
      <c r="E34" s="38"/>
    </row>
    <row r="35" spans="1:5" x14ac:dyDescent="0.25">
      <c r="A35" s="41" t="s">
        <v>68</v>
      </c>
      <c r="B35" s="42">
        <v>4</v>
      </c>
      <c r="C35" s="43"/>
      <c r="D35" s="37"/>
      <c r="E35" s="38"/>
    </row>
    <row r="36" spans="1:5" x14ac:dyDescent="0.25">
      <c r="A36" s="41" t="s">
        <v>68</v>
      </c>
      <c r="B36" s="42">
        <v>5</v>
      </c>
      <c r="C36" s="43"/>
      <c r="D36" s="37"/>
      <c r="E36" s="38"/>
    </row>
    <row r="37" spans="1:5" x14ac:dyDescent="0.25">
      <c r="A37" s="41" t="s">
        <v>68</v>
      </c>
      <c r="B37" s="42">
        <v>6</v>
      </c>
      <c r="C37" s="43"/>
      <c r="D37" s="37"/>
      <c r="E37" s="38"/>
    </row>
    <row r="38" spans="1:5" x14ac:dyDescent="0.25">
      <c r="A38" s="41" t="s">
        <v>68</v>
      </c>
      <c r="B38" s="42">
        <v>7</v>
      </c>
      <c r="C38" s="43"/>
      <c r="D38" s="37"/>
      <c r="E38" s="38"/>
    </row>
    <row r="39" spans="1:5" x14ac:dyDescent="0.25">
      <c r="A39" s="41" t="s">
        <v>68</v>
      </c>
      <c r="B39" s="42">
        <v>8</v>
      </c>
      <c r="C39" s="43"/>
      <c r="D39" s="37"/>
      <c r="E39" s="38"/>
    </row>
    <row r="40" spans="1:5" x14ac:dyDescent="0.25">
      <c r="A40" s="41" t="s">
        <v>68</v>
      </c>
      <c r="B40" s="42">
        <v>9</v>
      </c>
      <c r="C40" s="43"/>
      <c r="D40" s="37"/>
      <c r="E40" s="38"/>
    </row>
    <row r="41" spans="1:5" x14ac:dyDescent="0.25">
      <c r="A41" s="41" t="s">
        <v>68</v>
      </c>
      <c r="B41" s="42">
        <v>10</v>
      </c>
      <c r="C41" s="43"/>
      <c r="D41" s="37"/>
      <c r="E41" s="38"/>
    </row>
    <row r="42" spans="1:5" x14ac:dyDescent="0.25">
      <c r="A42" s="41" t="s">
        <v>68</v>
      </c>
      <c r="B42" s="42">
        <v>11</v>
      </c>
      <c r="C42" s="43"/>
      <c r="D42" s="37"/>
      <c r="E42" s="38"/>
    </row>
    <row r="43" spans="1:5" x14ac:dyDescent="0.25">
      <c r="A43" s="41" t="s">
        <v>68</v>
      </c>
      <c r="B43" s="42">
        <v>12</v>
      </c>
      <c r="C43" s="43"/>
      <c r="D43" s="37"/>
      <c r="E43" s="38"/>
    </row>
    <row r="44" spans="1:5" x14ac:dyDescent="0.25">
      <c r="A44" s="41" t="s">
        <v>68</v>
      </c>
      <c r="B44" s="42">
        <v>13</v>
      </c>
      <c r="C44" s="43"/>
      <c r="D44" s="37"/>
      <c r="E44" s="38"/>
    </row>
    <row r="45" spans="1:5" x14ac:dyDescent="0.25">
      <c r="A45" s="41" t="s">
        <v>68</v>
      </c>
      <c r="B45" s="42">
        <v>14</v>
      </c>
      <c r="C45" s="43"/>
      <c r="D45" s="37"/>
      <c r="E45" s="38"/>
    </row>
    <row r="46" spans="1:5" x14ac:dyDescent="0.25">
      <c r="A46" s="41" t="s">
        <v>68</v>
      </c>
      <c r="B46" s="42">
        <v>15</v>
      </c>
      <c r="C46" s="43"/>
      <c r="D46" s="37"/>
      <c r="E46" s="38"/>
    </row>
    <row r="47" spans="1:5" x14ac:dyDescent="0.25">
      <c r="A47" s="41" t="s">
        <v>68</v>
      </c>
      <c r="B47" s="42">
        <v>16</v>
      </c>
      <c r="C47" s="43"/>
      <c r="D47" s="37"/>
      <c r="E47" s="38"/>
    </row>
    <row r="48" spans="1:5" x14ac:dyDescent="0.25">
      <c r="A48" s="41" t="s">
        <v>68</v>
      </c>
      <c r="B48" s="42">
        <v>17</v>
      </c>
      <c r="C48" s="43"/>
      <c r="D48" s="37"/>
      <c r="E48" s="38"/>
    </row>
    <row r="49" spans="1:5" x14ac:dyDescent="0.25">
      <c r="A49" s="41" t="s">
        <v>68</v>
      </c>
      <c r="B49" s="42">
        <v>18</v>
      </c>
      <c r="C49" s="43"/>
      <c r="D49" s="37"/>
      <c r="E49" s="38"/>
    </row>
    <row r="50" spans="1:5" x14ac:dyDescent="0.25">
      <c r="A50" s="41" t="s">
        <v>68</v>
      </c>
      <c r="B50" s="42">
        <v>19</v>
      </c>
      <c r="C50" s="43"/>
      <c r="D50" s="37"/>
      <c r="E50" s="38"/>
    </row>
    <row r="51" spans="1:5" x14ac:dyDescent="0.25">
      <c r="A51" s="41" t="s">
        <v>68</v>
      </c>
      <c r="B51" s="42">
        <v>20</v>
      </c>
      <c r="C51" s="43"/>
      <c r="D51" s="37"/>
      <c r="E51" s="38"/>
    </row>
    <row r="52" spans="1:5" x14ac:dyDescent="0.25">
      <c r="A52" s="41" t="s">
        <v>68</v>
      </c>
      <c r="B52" s="42">
        <v>21</v>
      </c>
      <c r="C52" s="43"/>
      <c r="D52" s="37"/>
      <c r="E52" s="38"/>
    </row>
    <row r="53" spans="1:5" x14ac:dyDescent="0.25">
      <c r="A53" s="41" t="s">
        <v>68</v>
      </c>
      <c r="B53" s="42">
        <v>22</v>
      </c>
      <c r="C53" s="43"/>
      <c r="D53" s="37"/>
      <c r="E53" s="38"/>
    </row>
    <row r="54" spans="1:5" x14ac:dyDescent="0.25">
      <c r="A54" s="41" t="s">
        <v>68</v>
      </c>
      <c r="B54" s="42">
        <v>23</v>
      </c>
      <c r="C54" s="43"/>
      <c r="D54" s="37"/>
      <c r="E54" s="38"/>
    </row>
    <row r="55" spans="1:5" x14ac:dyDescent="0.25">
      <c r="A55" s="41" t="s">
        <v>68</v>
      </c>
      <c r="B55" s="42">
        <v>24</v>
      </c>
      <c r="C55" s="43"/>
      <c r="D55" s="37"/>
      <c r="E55" s="38"/>
    </row>
    <row r="56" spans="1:5" x14ac:dyDescent="0.25">
      <c r="A56" s="41" t="s">
        <v>68</v>
      </c>
      <c r="B56" s="42">
        <v>25</v>
      </c>
      <c r="C56" s="43"/>
      <c r="D56" s="37"/>
      <c r="E56" s="38"/>
    </row>
    <row r="57" spans="1:5" x14ac:dyDescent="0.25">
      <c r="A57" s="41" t="s">
        <v>68</v>
      </c>
      <c r="B57" s="42">
        <v>26</v>
      </c>
      <c r="C57" s="43"/>
      <c r="D57" s="37"/>
      <c r="E57" s="44"/>
    </row>
    <row r="58" spans="1:5" x14ac:dyDescent="0.25">
      <c r="A58" s="41" t="s">
        <v>68</v>
      </c>
      <c r="B58" s="42">
        <v>27</v>
      </c>
      <c r="C58" s="43"/>
      <c r="D58" s="37"/>
      <c r="E58" s="131"/>
    </row>
    <row r="59" spans="1:5" x14ac:dyDescent="0.25">
      <c r="A59" s="41" t="s">
        <v>68</v>
      </c>
      <c r="B59" s="42">
        <v>28</v>
      </c>
      <c r="C59" s="43"/>
      <c r="D59" s="37"/>
      <c r="E59" s="131"/>
    </row>
    <row r="60" spans="1:5" x14ac:dyDescent="0.25">
      <c r="A60" s="41" t="s">
        <v>68</v>
      </c>
      <c r="B60" s="42">
        <v>29</v>
      </c>
      <c r="C60" s="43"/>
      <c r="D60" s="37"/>
      <c r="E60" s="131"/>
    </row>
    <row r="61" spans="1:5" ht="15.75" thickBot="1" x14ac:dyDescent="0.3">
      <c r="A61" s="45" t="s">
        <v>68</v>
      </c>
      <c r="B61" s="46">
        <v>30</v>
      </c>
      <c r="C61" s="47"/>
      <c r="D61" s="48"/>
      <c r="E61" s="132"/>
    </row>
    <row r="62" spans="1:5" x14ac:dyDescent="0.25">
      <c r="E62" s="49"/>
    </row>
    <row r="63" spans="1:5" x14ac:dyDescent="0.25">
      <c r="E63" s="49"/>
    </row>
  </sheetData>
  <mergeCells count="6">
    <mergeCell ref="A3:B3"/>
    <mergeCell ref="A24:C24"/>
    <mergeCell ref="D24:E24"/>
    <mergeCell ref="E58:E61"/>
    <mergeCell ref="B5:C5"/>
    <mergeCell ref="B6:C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Συμβατικά ΦΣ</vt:lpstr>
      <vt:lpstr>Νέα ΦΣ</vt:lpstr>
      <vt:lpstr>Αποτελέσματα</vt:lpstr>
      <vt:lpstr>Υπολογισμοί</vt:lpstr>
      <vt:lpstr>Βοήθεια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Κονδύλη, Ιουλία</dc:creator>
  <cp:lastModifiedBy>Κονδύλη, Ιουλία</cp:lastModifiedBy>
  <dcterms:created xsi:type="dcterms:W3CDTF">2018-11-23T12:00:00Z</dcterms:created>
  <dcterms:modified xsi:type="dcterms:W3CDTF">2018-12-05T09:55:06Z</dcterms:modified>
</cp:coreProperties>
</file>